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21516" windowHeight="12912"/>
  </bookViews>
  <sheets>
    <sheet name="Introduction" sheetId="27" r:id="rId1"/>
    <sheet name="À propos de l'échantillon" sheetId="28" r:id="rId2"/>
    <sheet name="Données_Dernière Intération" sheetId="16" r:id="rId3"/>
    <sheet name="Current Data" sheetId="1" state="hidden" r:id="rId4"/>
    <sheet name="NEW_Iteration_11_Data" sheetId="43" r:id="rId5"/>
    <sheet name="Back_End" sheetId="24" state="hidden" r:id="rId6"/>
    <sheet name="Iteration_10_Data" sheetId="42" r:id="rId7"/>
    <sheet name="Iteration_9_Data" sheetId="41" r:id="rId8"/>
    <sheet name="Données_Série chronologique" sheetId="31" r:id="rId9"/>
    <sheet name="Indicators" sheetId="32" state="hidden" r:id="rId10"/>
    <sheet name="Iteration_8_Data" sheetId="40" r:id="rId11"/>
    <sheet name="Iteration_7_Data" sheetId="39" r:id="rId12"/>
    <sheet name="Iteration_6_Data" sheetId="38" r:id="rId13"/>
    <sheet name="Iteration_5_Data" sheetId="37" r:id="rId14"/>
    <sheet name="Iteration_4_Data" sheetId="36" r:id="rId15"/>
    <sheet name="Iteration_3_Data" sheetId="35" r:id="rId16"/>
    <sheet name="Iteration_2_Data" sheetId="33" r:id="rId17"/>
    <sheet name="Iteration_1_Data" sheetId="34" r:id="rId18"/>
    <sheet name="Sheet1" sheetId="25" state="hidden" r:id="rId19"/>
  </sheets>
  <externalReferences>
    <externalReference r:id="rId20"/>
    <externalReference r:id="rId21"/>
    <externalReference r:id="rId22"/>
  </externalReferences>
  <definedNames>
    <definedName name="Compare_1" localSheetId="17">OFFSET('[1]Data Tool_Latest Interation'!$N$11,0,0,(10-COUNTIF('[1]Data Tool_Latest Interation'!$N$11:$N$20," ")))</definedName>
    <definedName name="Compare_1" localSheetId="6">OFFSET('[2]Data Tool_Latest Interation'!$N$11,0,0,(10-COUNTIF('[2]Data Tool_Latest Interation'!$N$11:$N$20," ")))</definedName>
    <definedName name="Compare_1" localSheetId="15">OFFSET('[3]Data Tool_Latest Interation'!$N$11,0,0,(10-COUNTIF('[3]Data Tool_Latest Interation'!$N$11:$N$20," ")))</definedName>
    <definedName name="Compare_1" localSheetId="14">OFFSET('[2]Data Tool_Latest Interation'!$N$11,0,0,(10-COUNTIF('[2]Data Tool_Latest Interation'!$N$11:$N$20," ")))</definedName>
    <definedName name="Compare_1" localSheetId="13">OFFSET('[2]Data Tool_Latest Interation'!$N$11,0,0,(10-COUNTIF('[2]Data Tool_Latest Interation'!$N$11:$N$20," ")))</definedName>
    <definedName name="Compare_1" localSheetId="12">OFFSET('[2]Data Tool_Latest Interation'!$N$11,0,0,(10-COUNTIF('[2]Data Tool_Latest Interation'!$N$11:$N$20," ")))</definedName>
    <definedName name="Compare_1" localSheetId="11">OFFSET('[2]Data Tool_Latest Interation'!$N$11,0,0,(10-COUNTIF('[2]Data Tool_Latest Interation'!$N$11:$N$20," ")))</definedName>
    <definedName name="Compare_1" localSheetId="10">OFFSET('[2]Data Tool_Latest Interation'!$N$11,0,0,(10-COUNTIF('[2]Data Tool_Latest Interation'!$N$11:$N$20," ")))</definedName>
    <definedName name="Compare_1" localSheetId="7">OFFSET('[2]Data Tool_Latest Interation'!$N$11,0,0,(10-COUNTIF('[2]Data Tool_Latest Interation'!$N$11:$N$20," ")))</definedName>
    <definedName name="Compare_1" localSheetId="4">OFFSET('[2]Data Tool_Latest Interation'!$N$11,0,0,(10-COUNTIF('[2]Data Tool_Latest Interation'!$N$11:$N$20," ")))</definedName>
    <definedName name="Compare_1">OFFSET('Données_Dernière Intération'!$N$11,0,0,(10-COUNTIF('Données_Dernière Intération'!$N$11:$N$20," ")))</definedName>
    <definedName name="Compare_2" localSheetId="17">OFFSET('[1]Data Tool_Latest Interation'!$O$11,0,0,(10-COUNTIF('[1]Data Tool_Latest Interation'!$O$11:$O$20," ")))</definedName>
    <definedName name="Compare_2" localSheetId="6">OFFSET('[2]Data Tool_Latest Interation'!$O$11,0,0,(10-COUNTIF('[2]Data Tool_Latest Interation'!$O$11:$O$20," ")))</definedName>
    <definedName name="Compare_2" localSheetId="15">OFFSET('[3]Data Tool_Latest Interation'!$O$11,0,0,(10-COUNTIF('[3]Data Tool_Latest Interation'!$O$11:$O$20," ")))</definedName>
    <definedName name="Compare_2" localSheetId="14">OFFSET('[2]Data Tool_Latest Interation'!$O$11,0,0,(10-COUNTIF('[2]Data Tool_Latest Interation'!$O$11:$O$20," ")))</definedName>
    <definedName name="Compare_2" localSheetId="13">OFFSET('[2]Data Tool_Latest Interation'!$O$11,0,0,(10-COUNTIF('[2]Data Tool_Latest Interation'!$O$11:$O$20," ")))</definedName>
    <definedName name="Compare_2" localSheetId="12">OFFSET('[2]Data Tool_Latest Interation'!$O$11,0,0,(10-COUNTIF('[2]Data Tool_Latest Interation'!$O$11:$O$20," ")))</definedName>
    <definedName name="Compare_2" localSheetId="11">OFFSET('[2]Data Tool_Latest Interation'!$O$11,0,0,(10-COUNTIF('[2]Data Tool_Latest Interation'!$O$11:$O$20," ")))</definedName>
    <definedName name="Compare_2" localSheetId="10">OFFSET('[2]Data Tool_Latest Interation'!$O$11,0,0,(10-COUNTIF('[2]Data Tool_Latest Interation'!$O$11:$O$20," ")))</definedName>
    <definedName name="Compare_2" localSheetId="7">OFFSET('[2]Data Tool_Latest Interation'!$O$11,0,0,(10-COUNTIF('[2]Data Tool_Latest Interation'!$O$11:$O$20," ")))</definedName>
    <definedName name="Compare_2" localSheetId="4">OFFSET('[2]Data Tool_Latest Interation'!$O$11,0,0,(10-COUNTIF('[2]Data Tool_Latest Interation'!$O$11:$O$20," ")))</definedName>
    <definedName name="Compare_2">OFFSET('Données_Dernière Intération'!$O$11,0,0,(10-COUNTIF('Données_Dernière Intération'!$O$11:$O$20," ")))</definedName>
    <definedName name="Names" localSheetId="17">OFFSET('[1]Data Tool_Latest Interation'!$M$11,0,0,(10-COUNTIF('[1]Data Tool_Latest Interation'!$M$11:$M$20," ")))</definedName>
    <definedName name="Names" localSheetId="6">OFFSET('[2]Data Tool_Latest Interation'!$M$11,0,0,(10-COUNTIF('[2]Data Tool_Latest Interation'!$M$11:$M$20," ")))</definedName>
    <definedName name="Names" localSheetId="15">OFFSET('[3]Data Tool_Latest Interation'!$M$11,0,0,(10-COUNTIF('[3]Data Tool_Latest Interation'!$M$11:$M$20," ")))</definedName>
    <definedName name="Names" localSheetId="14">OFFSET('[2]Data Tool_Latest Interation'!$M$11,0,0,(10-COUNTIF('[2]Data Tool_Latest Interation'!$M$11:$M$20," ")))</definedName>
    <definedName name="Names" localSheetId="13">OFFSET('[2]Data Tool_Latest Interation'!$M$11,0,0,(10-COUNTIF('[2]Data Tool_Latest Interation'!$M$11:$M$20," ")))</definedName>
    <definedName name="Names" localSheetId="12">OFFSET('[2]Data Tool_Latest Interation'!$M$11,0,0,(10-COUNTIF('[2]Data Tool_Latest Interation'!$M$11:$M$20," ")))</definedName>
    <definedName name="Names" localSheetId="11">OFFSET('[2]Data Tool_Latest Interation'!$M$11,0,0,(10-COUNTIF('[2]Data Tool_Latest Interation'!$M$11:$M$20," ")))</definedName>
    <definedName name="Names" localSheetId="10">OFFSET('[2]Data Tool_Latest Interation'!$M$11,0,0,(10-COUNTIF('[2]Data Tool_Latest Interation'!$M$11:$M$20," ")))</definedName>
    <definedName name="Names" localSheetId="7">OFFSET('[2]Data Tool_Latest Interation'!$M$11,0,0,(10-COUNTIF('[2]Data Tool_Latest Interation'!$M$11:$M$20," ")))</definedName>
    <definedName name="Names" localSheetId="4">OFFSET('[2]Data Tool_Latest Interation'!$M$11,0,0,(10-COUNTIF('[2]Data Tool_Latest Interation'!$M$11:$M$20," ")))</definedName>
    <definedName name="Names">OFFSET('Données_Dernière Intération'!$M$11,0,0,(10-COUNTIF('Données_Dernière Intération'!$M$11:$M$20," ")))</definedName>
    <definedName name="x_axis">'Données_Dernière Intération'!$M$11:$M$25</definedName>
  </definedNames>
  <calcPr calcId="145621"/>
</workbook>
</file>

<file path=xl/calcChain.xml><?xml version="1.0" encoding="utf-8"?>
<calcChain xmlns="http://schemas.openxmlformats.org/spreadsheetml/2006/main">
  <c r="N20" i="28" l="1"/>
  <c r="N15" i="28"/>
  <c r="R9" i="28"/>
  <c r="K9" i="28" l="1"/>
  <c r="U40" i="28" l="1"/>
  <c r="U35" i="28"/>
  <c r="R29" i="28"/>
  <c r="A59" i="40" l="1"/>
  <c r="A59" i="39" l="1"/>
  <c r="A61" i="38" l="1"/>
  <c r="A54" i="37" l="1"/>
  <c r="G4" i="31" l="1"/>
  <c r="A49" i="36" l="1"/>
  <c r="G59" i="28"/>
  <c r="G54" i="28"/>
  <c r="D48" i="28"/>
  <c r="N13" i="32" l="1"/>
  <c r="E13" i="32"/>
  <c r="N12" i="32"/>
  <c r="E12" i="32"/>
  <c r="N11" i="32"/>
  <c r="E11" i="32"/>
  <c r="B8" i="32" l="1"/>
  <c r="B9" i="32" s="1"/>
  <c r="B10" i="32" s="1"/>
  <c r="B7" i="32"/>
  <c r="A72" i="35" l="1"/>
  <c r="A73" i="35" s="1"/>
  <c r="A74" i="35" s="1"/>
  <c r="A75" i="35" s="1"/>
  <c r="A76" i="35" s="1"/>
  <c r="A77" i="35" s="1"/>
  <c r="A78" i="35" s="1"/>
  <c r="A79" i="35" s="1"/>
  <c r="A80" i="35" s="1"/>
  <c r="A81" i="35" s="1"/>
  <c r="A82" i="35" s="1"/>
  <c r="A83" i="35" s="1"/>
  <c r="A55" i="35"/>
  <c r="A63" i="35" s="1"/>
  <c r="A68" i="35" s="1"/>
  <c r="A85" i="35" s="1"/>
  <c r="A92" i="35" s="1"/>
  <c r="A96" i="35" s="1"/>
  <c r="A103" i="35" s="1"/>
  <c r="A49" i="35"/>
  <c r="R67" i="28"/>
  <c r="U78" i="28"/>
  <c r="U73" i="28"/>
  <c r="N78" i="28" l="1"/>
  <c r="N73" i="28"/>
  <c r="K67" i="28"/>
  <c r="A94" i="33" l="1"/>
  <c r="A95" i="33" s="1"/>
  <c r="A96" i="33" s="1"/>
  <c r="A97" i="33" s="1"/>
  <c r="A98" i="33" s="1"/>
  <c r="A87" i="33"/>
  <c r="A88" i="33" s="1"/>
  <c r="A89" i="33" s="1"/>
  <c r="A90" i="33" s="1"/>
  <c r="A91" i="33" s="1"/>
  <c r="A77" i="33"/>
  <c r="A78" i="33" s="1"/>
  <c r="A79" i="33" s="1"/>
  <c r="A80" i="33" s="1"/>
  <c r="A60" i="33"/>
  <c r="A61" i="33" s="1"/>
  <c r="A55" i="33"/>
  <c r="A56" i="33" s="1"/>
  <c r="A57" i="33" s="1"/>
  <c r="A47" i="33"/>
  <c r="A48" i="33" s="1"/>
  <c r="A49" i="33" s="1"/>
  <c r="A50" i="33" s="1"/>
  <c r="A51" i="33" s="1"/>
  <c r="A52" i="33" s="1"/>
  <c r="A41" i="33"/>
  <c r="A42" i="33" s="1"/>
  <c r="A43" i="33" s="1"/>
  <c r="A44" i="33" s="1"/>
  <c r="A30" i="33"/>
  <c r="A31" i="33" s="1"/>
  <c r="A32" i="33" s="1"/>
  <c r="A33" i="33" s="1"/>
  <c r="A34" i="33" s="1"/>
  <c r="A35" i="33" s="1"/>
  <c r="A36" i="33" s="1"/>
  <c r="A37" i="33" s="1"/>
  <c r="A38" i="33" s="1"/>
  <c r="A17" i="33"/>
  <c r="A18" i="33" s="1"/>
  <c r="A19" i="33" s="1"/>
  <c r="A20" i="33" s="1"/>
  <c r="A21" i="33" s="1"/>
  <c r="A22" i="33" s="1"/>
  <c r="A23" i="33" s="1"/>
  <c r="A24" i="33" s="1"/>
  <c r="A25" i="33" s="1"/>
  <c r="A10" i="33"/>
  <c r="A11" i="33" s="1"/>
  <c r="A12" i="33" s="1"/>
  <c r="A13" i="33" s="1"/>
  <c r="A14" i="33" s="1"/>
  <c r="O9" i="16" l="1"/>
  <c r="B21" i="1" l="1"/>
  <c r="M12" i="31" l="1"/>
  <c r="M11" i="31"/>
  <c r="B4" i="32"/>
  <c r="B3" i="32"/>
  <c r="R51" i="32"/>
  <c r="P18" i="32"/>
  <c r="R24" i="32"/>
  <c r="Q8" i="32"/>
  <c r="Q55" i="32"/>
  <c r="Q22" i="32"/>
  <c r="Q44" i="32"/>
  <c r="R9" i="32"/>
  <c r="H18" i="32"/>
  <c r="U43" i="32"/>
  <c r="Q34" i="32"/>
  <c r="H37" i="32"/>
  <c r="R56" i="32"/>
  <c r="R43" i="32"/>
  <c r="P25" i="32"/>
  <c r="O7" i="32"/>
  <c r="R57" i="32"/>
  <c r="P7" i="32"/>
  <c r="P37" i="32"/>
  <c r="R44" i="32"/>
  <c r="F6" i="32"/>
  <c r="P44" i="32"/>
  <c r="R7" i="32"/>
  <c r="P40" i="32"/>
  <c r="U37" i="32"/>
  <c r="U55" i="32"/>
  <c r="H23" i="32"/>
  <c r="Q25" i="32"/>
  <c r="R34" i="32"/>
  <c r="R22" i="32"/>
  <c r="P34" i="32"/>
  <c r="R50" i="32"/>
  <c r="P50" i="32"/>
  <c r="Q58" i="32"/>
  <c r="R37" i="32"/>
  <c r="R58" i="32"/>
  <c r="H7" i="32"/>
  <c r="U19" i="32"/>
  <c r="Q40" i="32"/>
  <c r="P58" i="32"/>
  <c r="O6" i="32"/>
  <c r="U50" i="32"/>
  <c r="P9" i="32"/>
  <c r="U44" i="32"/>
  <c r="P10" i="32"/>
  <c r="Q7" i="32"/>
  <c r="Q56" i="32"/>
  <c r="P56" i="32"/>
  <c r="R6" i="32"/>
  <c r="H40" i="32"/>
  <c r="U22" i="32"/>
  <c r="F8" i="32"/>
  <c r="U57" i="32"/>
  <c r="U25" i="32"/>
  <c r="U34" i="32"/>
  <c r="R29" i="32"/>
  <c r="H25" i="32"/>
  <c r="Q51" i="32"/>
  <c r="P47" i="32"/>
  <c r="U47" i="32"/>
  <c r="R8" i="32"/>
  <c r="U40" i="32"/>
  <c r="R30" i="32"/>
  <c r="U7" i="32"/>
  <c r="H56" i="32"/>
  <c r="Q10" i="32"/>
  <c r="P55" i="32"/>
  <c r="U10" i="32"/>
  <c r="U6" i="32"/>
  <c r="Q37" i="32"/>
  <c r="H9" i="32"/>
  <c r="R23" i="32"/>
  <c r="P24" i="32"/>
  <c r="Q9" i="32"/>
  <c r="P8" i="32"/>
  <c r="Q6" i="32"/>
  <c r="U24" i="32"/>
  <c r="R10" i="32"/>
  <c r="R47" i="32"/>
  <c r="R19" i="32"/>
  <c r="U30" i="32"/>
  <c r="P6" i="32"/>
  <c r="Q23" i="32"/>
  <c r="P22" i="32"/>
  <c r="P23" i="32"/>
  <c r="H34" i="32"/>
  <c r="Q18" i="32"/>
  <c r="R40" i="32"/>
  <c r="F35" i="32"/>
  <c r="O8" i="32"/>
  <c r="Q57" i="32"/>
  <c r="R25" i="32"/>
  <c r="Q29" i="32"/>
  <c r="U56" i="32"/>
  <c r="R54" i="32"/>
  <c r="U58" i="32"/>
  <c r="Q47" i="32"/>
  <c r="H43" i="32"/>
  <c r="U8" i="32"/>
  <c r="Q50" i="32"/>
  <c r="H24" i="32"/>
  <c r="U9" i="32"/>
  <c r="P54" i="32"/>
  <c r="R18" i="32"/>
  <c r="Q30" i="32"/>
  <c r="U18" i="32"/>
  <c r="P57" i="32"/>
  <c r="U54" i="32"/>
  <c r="H54" i="32"/>
  <c r="R55" i="32"/>
  <c r="Q19" i="32"/>
  <c r="O10" i="32"/>
  <c r="U51" i="32"/>
  <c r="U23" i="32"/>
  <c r="O9" i="32"/>
  <c r="Q54" i="32"/>
  <c r="U29" i="32"/>
  <c r="P43" i="32"/>
  <c r="P51" i="32"/>
  <c r="P19" i="32"/>
  <c r="Q24" i="32"/>
  <c r="Q43" i="32"/>
  <c r="U60" i="32" l="1"/>
  <c r="U45" i="32"/>
  <c r="U12" i="32"/>
  <c r="U41" i="32"/>
  <c r="U11" i="32"/>
  <c r="U59" i="32"/>
  <c r="U27" i="32"/>
  <c r="U35" i="32"/>
  <c r="U13" i="32"/>
  <c r="U26" i="32"/>
  <c r="U32" i="32"/>
  <c r="U20" i="32"/>
  <c r="U52" i="32"/>
  <c r="U38" i="32"/>
  <c r="U48" i="32"/>
  <c r="R60" i="32"/>
  <c r="R45" i="32"/>
  <c r="R41" i="32"/>
  <c r="R38" i="32"/>
  <c r="R35" i="32"/>
  <c r="R20" i="32"/>
  <c r="R13" i="32"/>
  <c r="R12" i="32"/>
  <c r="R59" i="32"/>
  <c r="R52" i="32"/>
  <c r="R48" i="32"/>
  <c r="R32" i="32"/>
  <c r="R27" i="32"/>
  <c r="R26" i="32"/>
  <c r="R11" i="32"/>
  <c r="Q60" i="32"/>
  <c r="Q45" i="32"/>
  <c r="Q38" i="32"/>
  <c r="Q13" i="32"/>
  <c r="Q59" i="32"/>
  <c r="Q52" i="32"/>
  <c r="Q27" i="32"/>
  <c r="Q20" i="32"/>
  <c r="Q12" i="32"/>
  <c r="Q48" i="32"/>
  <c r="Q32" i="32"/>
  <c r="Q26" i="32"/>
  <c r="Q11" i="32"/>
  <c r="Q41" i="32"/>
  <c r="Q35" i="32"/>
  <c r="H27" i="32"/>
  <c r="H38" i="32"/>
  <c r="H41" i="32"/>
  <c r="H60" i="32"/>
  <c r="H35" i="32"/>
  <c r="P59" i="32"/>
  <c r="P48" i="32"/>
  <c r="P60" i="32"/>
  <c r="P26" i="32"/>
  <c r="P38" i="32"/>
  <c r="P12" i="32"/>
  <c r="P13" i="32"/>
  <c r="P52" i="32"/>
  <c r="P35" i="32"/>
  <c r="P27" i="32"/>
  <c r="P41" i="32"/>
  <c r="P20" i="32"/>
  <c r="P45" i="32"/>
  <c r="P11" i="32"/>
  <c r="O13" i="32"/>
  <c r="O12" i="32"/>
  <c r="O11" i="32"/>
  <c r="L57" i="32"/>
  <c r="L47" i="32"/>
  <c r="L23" i="32"/>
  <c r="L51" i="32"/>
  <c r="L8" i="32"/>
  <c r="L7" i="32"/>
  <c r="L30" i="32"/>
  <c r="L37" i="32"/>
  <c r="L56" i="32"/>
  <c r="L9" i="32"/>
  <c r="L40" i="32"/>
  <c r="L55" i="32"/>
  <c r="L54" i="32"/>
  <c r="L29" i="32"/>
  <c r="L34" i="32"/>
  <c r="L50" i="32"/>
  <c r="L25" i="32"/>
  <c r="L22" i="32"/>
  <c r="L58" i="32"/>
  <c r="L18" i="32"/>
  <c r="L10" i="32"/>
  <c r="L19" i="32"/>
  <c r="L43" i="32"/>
  <c r="L44" i="32"/>
  <c r="L6" i="32"/>
  <c r="L24" i="32"/>
  <c r="U12" i="31" l="1"/>
  <c r="L60" i="32"/>
  <c r="L32" i="32"/>
  <c r="L27" i="32"/>
  <c r="L12" i="32"/>
  <c r="L38" i="32"/>
  <c r="L11" i="32"/>
  <c r="L26" i="32"/>
  <c r="L13" i="32"/>
  <c r="L20" i="32"/>
  <c r="L35" i="32"/>
  <c r="L48" i="32"/>
  <c r="L52" i="32"/>
  <c r="L59" i="32"/>
  <c r="L41" i="32"/>
  <c r="L45" i="32"/>
  <c r="R12" i="31"/>
  <c r="Q12" i="31"/>
  <c r="E51" i="32"/>
  <c r="I40" i="32"/>
  <c r="G23" i="32"/>
  <c r="F55" i="32"/>
  <c r="E43" i="32"/>
  <c r="O22" i="32"/>
  <c r="O43" i="32"/>
  <c r="N51" i="32"/>
  <c r="S8" i="32"/>
  <c r="N44" i="32"/>
  <c r="F9" i="32"/>
  <c r="F22" i="32"/>
  <c r="I25" i="32"/>
  <c r="S40" i="32"/>
  <c r="H47" i="32"/>
  <c r="N34" i="32"/>
  <c r="O56" i="32"/>
  <c r="K37" i="32"/>
  <c r="J51" i="32"/>
  <c r="J55" i="32"/>
  <c r="H19" i="32"/>
  <c r="T57" i="32"/>
  <c r="N29" i="32"/>
  <c r="S29" i="32"/>
  <c r="K30" i="32"/>
  <c r="K57" i="32"/>
  <c r="S47" i="32"/>
  <c r="T47" i="32"/>
  <c r="E19" i="32"/>
  <c r="T56" i="32"/>
  <c r="I54" i="32"/>
  <c r="E34" i="32"/>
  <c r="G54" i="32"/>
  <c r="J57" i="32"/>
  <c r="T19" i="32"/>
  <c r="I22" i="32"/>
  <c r="H22" i="32"/>
  <c r="K43" i="32"/>
  <c r="S58" i="32"/>
  <c r="I29" i="32"/>
  <c r="N22" i="32"/>
  <c r="S23" i="32"/>
  <c r="I10" i="32"/>
  <c r="I34" i="32"/>
  <c r="I9" i="32"/>
  <c r="K58" i="32"/>
  <c r="O55" i="32"/>
  <c r="K24" i="32"/>
  <c r="H58" i="32"/>
  <c r="F43" i="32"/>
  <c r="O50" i="32"/>
  <c r="K6" i="32"/>
  <c r="G29" i="32"/>
  <c r="F24" i="32"/>
  <c r="E40" i="32"/>
  <c r="E56" i="32"/>
  <c r="K40" i="32"/>
  <c r="I43" i="32"/>
  <c r="G40" i="32"/>
  <c r="O34" i="32"/>
  <c r="J56" i="32"/>
  <c r="I58" i="32"/>
  <c r="T22" i="32"/>
  <c r="N47" i="32"/>
  <c r="O58" i="32"/>
  <c r="T55" i="32"/>
  <c r="N57" i="32"/>
  <c r="T10" i="32"/>
  <c r="J7" i="32"/>
  <c r="F51" i="32"/>
  <c r="N55" i="32"/>
  <c r="F37" i="32"/>
  <c r="J43" i="32"/>
  <c r="J54" i="32"/>
  <c r="K23" i="32"/>
  <c r="E23" i="32"/>
  <c r="H51" i="32"/>
  <c r="G25" i="32"/>
  <c r="J24" i="32"/>
  <c r="G7" i="32"/>
  <c r="G22" i="32"/>
  <c r="T51" i="32"/>
  <c r="J25" i="32"/>
  <c r="N56" i="32"/>
  <c r="H50" i="32"/>
  <c r="I56" i="32"/>
  <c r="F57" i="32"/>
  <c r="O57" i="32"/>
  <c r="I8" i="32"/>
  <c r="F44" i="32"/>
  <c r="I30" i="32"/>
  <c r="S6" i="32"/>
  <c r="H8" i="32"/>
  <c r="S34" i="32"/>
  <c r="J34" i="32"/>
  <c r="O47" i="32"/>
  <c r="S37" i="32"/>
  <c r="K55" i="32"/>
  <c r="I50" i="32"/>
  <c r="J29" i="32"/>
  <c r="G10" i="32"/>
  <c r="N43" i="32"/>
  <c r="O51" i="32"/>
  <c r="K10" i="32"/>
  <c r="T8" i="32"/>
  <c r="I6" i="32"/>
  <c r="T9" i="32"/>
  <c r="K51" i="32"/>
  <c r="J47" i="32"/>
  <c r="S51" i="32"/>
  <c r="S54" i="32"/>
  <c r="T29" i="32"/>
  <c r="G34" i="32"/>
  <c r="I57" i="32"/>
  <c r="H6" i="32"/>
  <c r="O25" i="32"/>
  <c r="K56" i="32"/>
  <c r="J9" i="32"/>
  <c r="K34" i="32"/>
  <c r="F19" i="32"/>
  <c r="O37" i="32"/>
  <c r="K54" i="32"/>
  <c r="E47" i="32"/>
  <c r="E37" i="32"/>
  <c r="T40" i="32"/>
  <c r="E18" i="32"/>
  <c r="T7" i="32"/>
  <c r="S18" i="32"/>
  <c r="E44" i="32"/>
  <c r="S57" i="32"/>
  <c r="S50" i="32"/>
  <c r="E30" i="32"/>
  <c r="H10" i="32"/>
  <c r="S56" i="32"/>
  <c r="O24" i="32"/>
  <c r="G50" i="32"/>
  <c r="O44" i="32"/>
  <c r="G24" i="32"/>
  <c r="T43" i="32"/>
  <c r="K19" i="32"/>
  <c r="F18" i="32"/>
  <c r="N19" i="32"/>
  <c r="K50" i="32"/>
  <c r="O40" i="32"/>
  <c r="I18" i="32"/>
  <c r="G30" i="32"/>
  <c r="F23" i="32"/>
  <c r="S55" i="32"/>
  <c r="T23" i="32"/>
  <c r="T6" i="32"/>
  <c r="F47" i="32"/>
  <c r="J30" i="32"/>
  <c r="K18" i="32"/>
  <c r="I7" i="32"/>
  <c r="I47" i="32"/>
  <c r="T30" i="32"/>
  <c r="O18" i="32"/>
  <c r="K8" i="32"/>
  <c r="J6" i="32"/>
  <c r="E29" i="32"/>
  <c r="T58" i="32"/>
  <c r="T54" i="32"/>
  <c r="N50" i="32"/>
  <c r="I24" i="32"/>
  <c r="J19" i="32"/>
  <c r="S19" i="32"/>
  <c r="J23" i="32"/>
  <c r="T50" i="32"/>
  <c r="E50" i="32"/>
  <c r="F56" i="32"/>
  <c r="F29" i="32"/>
  <c r="O19" i="32"/>
  <c r="G55" i="32"/>
  <c r="G57" i="32"/>
  <c r="T24" i="32"/>
  <c r="K25" i="32"/>
  <c r="H57" i="32"/>
  <c r="N24" i="32"/>
  <c r="E58" i="32"/>
  <c r="G56" i="32"/>
  <c r="S43" i="32"/>
  <c r="F54" i="32"/>
  <c r="I44" i="32"/>
  <c r="S7" i="32"/>
  <c r="J50" i="32"/>
  <c r="E55" i="32"/>
  <c r="S30" i="32"/>
  <c r="N54" i="32"/>
  <c r="N25" i="32"/>
  <c r="O23" i="32"/>
  <c r="G44" i="32"/>
  <c r="G37" i="32"/>
  <c r="O29" i="32"/>
  <c r="K9" i="32"/>
  <c r="J18" i="32"/>
  <c r="H44" i="32"/>
  <c r="I55" i="32"/>
  <c r="N37" i="32"/>
  <c r="N40" i="32"/>
  <c r="S9" i="32"/>
  <c r="I19" i="32"/>
  <c r="T18" i="32"/>
  <c r="F25" i="32"/>
  <c r="T34" i="32"/>
  <c r="F40" i="32"/>
  <c r="G6" i="32"/>
  <c r="K47" i="32"/>
  <c r="I51" i="32"/>
  <c r="N30" i="32"/>
  <c r="I23" i="32"/>
  <c r="G47" i="32"/>
  <c r="K7" i="32"/>
  <c r="T37" i="32"/>
  <c r="F10" i="32"/>
  <c r="N23" i="32"/>
  <c r="K29" i="32"/>
  <c r="T25" i="32"/>
  <c r="J58" i="32"/>
  <c r="F30" i="32"/>
  <c r="J40" i="32"/>
  <c r="N58" i="32"/>
  <c r="S24" i="32"/>
  <c r="E57" i="32"/>
  <c r="F58" i="32"/>
  <c r="J8" i="32"/>
  <c r="F34" i="32"/>
  <c r="I37" i="32"/>
  <c r="G43" i="32"/>
  <c r="J37" i="32"/>
  <c r="O54" i="32"/>
  <c r="E22" i="32"/>
  <c r="G58" i="32"/>
  <c r="G51" i="32"/>
  <c r="F7" i="32"/>
  <c r="O30" i="32"/>
  <c r="S25" i="32"/>
  <c r="J22" i="32"/>
  <c r="E25" i="32"/>
  <c r="G19" i="32"/>
  <c r="H55" i="32"/>
  <c r="S22" i="32"/>
  <c r="N18" i="32"/>
  <c r="F50" i="32"/>
  <c r="J10" i="32"/>
  <c r="E24" i="32"/>
  <c r="K44" i="32"/>
  <c r="G18" i="32"/>
  <c r="E54" i="32"/>
  <c r="G9" i="32"/>
  <c r="S10" i="32"/>
  <c r="K22" i="32"/>
  <c r="G8" i="32"/>
  <c r="S44" i="32"/>
  <c r="J44" i="32"/>
  <c r="T44" i="32"/>
  <c r="U11" i="31" l="1"/>
  <c r="H48" i="32"/>
  <c r="O59" i="32"/>
  <c r="O52" i="32"/>
  <c r="O35" i="32"/>
  <c r="J48" i="32"/>
  <c r="S48" i="32"/>
  <c r="I13" i="32"/>
  <c r="J32" i="32"/>
  <c r="S32" i="32"/>
  <c r="N48" i="32"/>
  <c r="H26" i="32"/>
  <c r="J26" i="32"/>
  <c r="S26" i="32"/>
  <c r="O41" i="32"/>
  <c r="O27" i="32"/>
  <c r="G38" i="32"/>
  <c r="I41" i="32"/>
  <c r="J20" i="32"/>
  <c r="S13" i="32"/>
  <c r="I27" i="32"/>
  <c r="H45" i="32"/>
  <c r="O32" i="32"/>
  <c r="J11" i="32"/>
  <c r="S11" i="32"/>
  <c r="O20" i="32"/>
  <c r="K27" i="32"/>
  <c r="K12" i="32"/>
  <c r="K41" i="32"/>
  <c r="G48" i="32"/>
  <c r="G59" i="32"/>
  <c r="G52" i="32"/>
  <c r="G45" i="32"/>
  <c r="G12" i="32"/>
  <c r="G32" i="32"/>
  <c r="J12" i="32"/>
  <c r="F12" i="32"/>
  <c r="I60" i="32"/>
  <c r="J59" i="32"/>
  <c r="G13" i="32"/>
  <c r="I48" i="32"/>
  <c r="J52" i="32"/>
  <c r="I59" i="32"/>
  <c r="I52" i="32"/>
  <c r="S52" i="32"/>
  <c r="H52" i="32"/>
  <c r="I11" i="32"/>
  <c r="S27" i="32"/>
  <c r="O38" i="32"/>
  <c r="F11" i="32"/>
  <c r="K52" i="32"/>
  <c r="K26" i="32"/>
  <c r="K48" i="32"/>
  <c r="K11" i="32"/>
  <c r="K38" i="32"/>
  <c r="K60" i="32"/>
  <c r="T27" i="32"/>
  <c r="T52" i="32"/>
  <c r="T12" i="32"/>
  <c r="T41" i="32"/>
  <c r="T26" i="32"/>
  <c r="T48" i="32"/>
  <c r="T11" i="32"/>
  <c r="T38" i="32"/>
  <c r="T60" i="32"/>
  <c r="O45" i="32"/>
  <c r="O48" i="32"/>
  <c r="I32" i="32"/>
  <c r="N59" i="32"/>
  <c r="F13" i="32"/>
  <c r="G20" i="32"/>
  <c r="S60" i="32"/>
  <c r="N32" i="32"/>
  <c r="N38" i="32"/>
  <c r="G26" i="32"/>
  <c r="G41" i="32"/>
  <c r="S20" i="32"/>
  <c r="S45" i="32"/>
  <c r="N26" i="32"/>
  <c r="H13" i="32"/>
  <c r="I20" i="32"/>
  <c r="J13" i="32"/>
  <c r="J41" i="32"/>
  <c r="S12" i="32"/>
  <c r="S38" i="32"/>
  <c r="N41" i="32"/>
  <c r="O60" i="32"/>
  <c r="G11" i="32"/>
  <c r="N20" i="32"/>
  <c r="G60" i="32"/>
  <c r="H59" i="32"/>
  <c r="J35" i="32"/>
  <c r="S59" i="32"/>
  <c r="I38" i="32"/>
  <c r="H12" i="32"/>
  <c r="N45" i="32"/>
  <c r="I26" i="32"/>
  <c r="I35" i="32"/>
  <c r="N27" i="32"/>
  <c r="J60" i="32"/>
  <c r="J27" i="32"/>
  <c r="H20" i="32"/>
  <c r="G27" i="32"/>
  <c r="N52" i="32"/>
  <c r="J45" i="32"/>
  <c r="S41" i="32"/>
  <c r="G35" i="32"/>
  <c r="O26" i="32"/>
  <c r="I45" i="32"/>
  <c r="N60" i="32"/>
  <c r="H11" i="32"/>
  <c r="I12" i="32"/>
  <c r="N35" i="32"/>
  <c r="J38" i="32"/>
  <c r="S35" i="32"/>
  <c r="K59" i="32"/>
  <c r="K20" i="32"/>
  <c r="K35" i="32"/>
  <c r="K32" i="32"/>
  <c r="K13" i="32"/>
  <c r="K45" i="32"/>
  <c r="T59" i="32"/>
  <c r="T20" i="32"/>
  <c r="T35" i="32"/>
  <c r="T32" i="32"/>
  <c r="T13" i="32"/>
  <c r="T45" i="32"/>
  <c r="E27" i="32"/>
  <c r="E32" i="32"/>
  <c r="F32" i="32"/>
  <c r="A63" i="33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F26" i="32"/>
  <c r="F20" i="32"/>
  <c r="E45" i="32"/>
  <c r="F59" i="32"/>
  <c r="E59" i="32"/>
  <c r="F60" i="32"/>
  <c r="E60" i="32"/>
  <c r="F38" i="32"/>
  <c r="E38" i="32"/>
  <c r="E26" i="32"/>
  <c r="F27" i="32"/>
  <c r="O12" i="31" l="1"/>
  <c r="N12" i="31"/>
  <c r="T12" i="31"/>
  <c r="T11" i="31"/>
  <c r="S12" i="31"/>
  <c r="S11" i="31"/>
  <c r="P11" i="31"/>
  <c r="R11" i="31"/>
  <c r="E20" i="32" l="1"/>
  <c r="F41" i="32"/>
  <c r="F45" i="32"/>
  <c r="E35" i="32"/>
  <c r="N11" i="31" s="1"/>
  <c r="E41" i="32"/>
  <c r="E48" i="32"/>
  <c r="E52" i="32"/>
  <c r="F48" i="32"/>
  <c r="F52" i="32"/>
  <c r="O11" i="31" l="1"/>
  <c r="A3" i="1"/>
  <c r="C3" i="1" s="1"/>
  <c r="B3" i="1"/>
  <c r="F3" i="1" l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D21" i="1"/>
  <c r="C21" i="1"/>
  <c r="D3" i="1"/>
  <c r="N9" i="16"/>
  <c r="H3" i="1"/>
  <c r="N11" i="16" l="1"/>
  <c r="G21" i="1"/>
  <c r="G3" i="1"/>
  <c r="M11" i="16" s="1"/>
  <c r="C7" i="16"/>
  <c r="H4" i="1"/>
  <c r="H22" i="1"/>
  <c r="H21" i="1"/>
  <c r="O11" i="16" l="1"/>
  <c r="G4" i="1"/>
  <c r="M12" i="16" s="1"/>
  <c r="G22" i="1"/>
  <c r="G5" i="1" l="1"/>
  <c r="M13" i="16" s="1"/>
  <c r="G23" i="1"/>
  <c r="G6" i="1"/>
  <c r="M14" i="16" s="1"/>
  <c r="O12" i="16"/>
  <c r="H23" i="1"/>
  <c r="H6" i="1"/>
  <c r="H5" i="1"/>
  <c r="G24" i="1" l="1"/>
  <c r="G7" i="1"/>
  <c r="M15" i="16" s="1"/>
  <c r="O13" i="16"/>
  <c r="N12" i="16"/>
  <c r="H24" i="1"/>
  <c r="H7" i="1"/>
  <c r="G25" i="1" l="1"/>
  <c r="G8" i="1"/>
  <c r="M16" i="16" s="1"/>
  <c r="O14" i="16"/>
  <c r="N13" i="16"/>
  <c r="H8" i="1"/>
  <c r="H25" i="1"/>
  <c r="N16" i="16" l="1"/>
  <c r="G26" i="1"/>
  <c r="G9" i="1"/>
  <c r="M17" i="16" s="1"/>
  <c r="O15" i="16"/>
  <c r="N14" i="16"/>
  <c r="H9" i="1"/>
  <c r="H26" i="1"/>
  <c r="O16" i="16" l="1"/>
  <c r="N17" i="16"/>
  <c r="G27" i="1"/>
  <c r="G10" i="1"/>
  <c r="M18" i="16" s="1"/>
  <c r="N15" i="16"/>
  <c r="H10" i="1"/>
  <c r="H27" i="1"/>
  <c r="O17" i="16" l="1"/>
  <c r="N18" i="16"/>
  <c r="G28" i="1"/>
  <c r="G11" i="1"/>
  <c r="M19" i="16" s="1"/>
  <c r="H28" i="1"/>
  <c r="H11" i="1"/>
  <c r="O18" i="16" l="1"/>
  <c r="N19" i="16"/>
  <c r="G12" i="1"/>
  <c r="M20" i="16" s="1"/>
  <c r="G29" i="1"/>
  <c r="H29" i="1"/>
  <c r="H12" i="1"/>
  <c r="O19" i="16" l="1"/>
  <c r="N20" i="16"/>
  <c r="G30" i="1"/>
  <c r="H30" i="1"/>
  <c r="O20" i="16" l="1"/>
  <c r="G13" i="1"/>
  <c r="M21" i="16" s="1"/>
  <c r="G31" i="1"/>
  <c r="H30" i="32"/>
  <c r="H29" i="32"/>
  <c r="P30" i="32"/>
  <c r="P29" i="32"/>
  <c r="N21" i="16" l="1"/>
  <c r="O21" i="16"/>
  <c r="H32" i="32"/>
  <c r="Q11" i="31" s="1"/>
  <c r="P32" i="32"/>
  <c r="P12" i="31" s="1"/>
</calcChain>
</file>

<file path=xl/sharedStrings.xml><?xml version="1.0" encoding="utf-8"?>
<sst xmlns="http://schemas.openxmlformats.org/spreadsheetml/2006/main" count="2256" uniqueCount="591">
  <si>
    <t>Kinshasa</t>
  </si>
  <si>
    <t>Response</t>
  </si>
  <si>
    <t>99 = Refuse to answer</t>
  </si>
  <si>
    <t>Question</t>
  </si>
  <si>
    <t>Ref.</t>
  </si>
  <si>
    <t>1 = Yes</t>
  </si>
  <si>
    <t>[%]</t>
  </si>
  <si>
    <t xml:space="preserve">Select Question </t>
  </si>
  <si>
    <t>Select Population</t>
  </si>
  <si>
    <t>Group</t>
  </si>
  <si>
    <t>Responses</t>
  </si>
  <si>
    <t>Full Question</t>
  </si>
  <si>
    <t>Select Indicator</t>
  </si>
  <si>
    <t>Full Question:</t>
  </si>
  <si>
    <t>What measures are currently in place to deal with the Coronavirus pandemic in your location?</t>
  </si>
  <si>
    <t xml:space="preserve">In the last month, what are the most significant measures that your company has had in place to adapt to the Coronavirus pandemic? </t>
  </si>
  <si>
    <t>2 = Yes, some delays or disruption, but not significant</t>
  </si>
  <si>
    <t>98 = Don't know</t>
  </si>
  <si>
    <t>Consider the last month compared to the same period in 2019 (i.e. June 2020 vs. June 2019), has the revenue generated by your business changed?</t>
  </si>
  <si>
    <t>1 = Yes, increased significantly</t>
  </si>
  <si>
    <t>2 = Yes, increased somewhat</t>
  </si>
  <si>
    <t>1 = Wholly as a result of the Coronavirus pandemic</t>
  </si>
  <si>
    <t>4 = Yes, decreased somewhat</t>
  </si>
  <si>
    <t>5 = Yes, decreased significantly</t>
  </si>
  <si>
    <t xml:space="preserve">Do you have access to any funds to support the business if revenue were to fall significantly? </t>
  </si>
  <si>
    <t>2 = No</t>
  </si>
  <si>
    <t>2 = Loan from government</t>
  </si>
  <si>
    <t>3 = Own reserves/savings/emergency funds</t>
  </si>
  <si>
    <t>97 = Other</t>
  </si>
  <si>
    <t>Have you had to access these funds as a result of the Coronavirus pandemic?</t>
  </si>
  <si>
    <t xml:space="preserve">If your business has debt, are you uncertain about whether you will be able to make payments in time to pay down your debt as a result of the Coronavirus pandemic? </t>
  </si>
  <si>
    <t>In the last month, have you received government support to help deal with the impact of the Coronavirus pandemic?</t>
  </si>
  <si>
    <t>2 = Deferred tax payments</t>
  </si>
  <si>
    <t>3 = Loan forgiveness for retaining employees</t>
  </si>
  <si>
    <t>1 = Improved significantly</t>
  </si>
  <si>
    <t>3 = Did not affect</t>
  </si>
  <si>
    <t>4 = Reduced somewhat</t>
  </si>
  <si>
    <t>5 = Reduced significantly</t>
  </si>
  <si>
    <t>2 = Price distortions due to subsidies</t>
  </si>
  <si>
    <t>3 = Compulsory purchase of items in the supply chain</t>
  </si>
  <si>
    <t>2 = 2</t>
  </si>
  <si>
    <t>3 = 3</t>
  </si>
  <si>
    <t>4 = 4</t>
  </si>
  <si>
    <t>6 = 6</t>
  </si>
  <si>
    <t>7 = 7</t>
  </si>
  <si>
    <t>8 = 8</t>
  </si>
  <si>
    <t>9 = 9</t>
  </si>
  <si>
    <t>1 = 1 (Not at all satisfied)</t>
  </si>
  <si>
    <t>5 = 5 (Very satisfied)</t>
  </si>
  <si>
    <t>1 = Large scale</t>
  </si>
  <si>
    <t>2= More frequently offered</t>
  </si>
  <si>
    <t>3 = Threshold for access could be lower</t>
  </si>
  <si>
    <t>4 = Quicker to receive support</t>
  </si>
  <si>
    <t>5 = More transparency about what support was being offered</t>
  </si>
  <si>
    <t>6 = Less administrative burden to apply</t>
  </si>
  <si>
    <t>7= Government outreach needed to determine business needs</t>
  </si>
  <si>
    <t>1 = The business does not need support</t>
  </si>
  <si>
    <t>2 = There was no support to offer</t>
  </si>
  <si>
    <t>3 = We applied for support, but we were denied</t>
  </si>
  <si>
    <t>4 = We applied for support, but the procedure is still pending</t>
  </si>
  <si>
    <t>1 = Tax breaks</t>
  </si>
  <si>
    <t>4 = Grant to pay for employee salaries and retain them</t>
  </si>
  <si>
    <t>5 = Concessional loans</t>
  </si>
  <si>
    <t>6 = Debt relief</t>
  </si>
  <si>
    <t>7 = No benefits received</t>
  </si>
  <si>
    <t xml:space="preserve">On a scale of 1-10, how do you feel your business is currently being affected by the Coronavirus pandemic, also referred to as COVID-19, in your location? </t>
  </si>
  <si>
    <t>4 = Support offered not reaching business who need it</t>
  </si>
  <si>
    <t xml:space="preserve">If there has been a change since the previous number, what has caused you to change your mind? </t>
  </si>
  <si>
    <t>2 = Change in supply change</t>
  </si>
  <si>
    <t>3 = Change in sales for the products the business makes</t>
  </si>
  <si>
    <t>5 = Change in government support</t>
  </si>
  <si>
    <t>4 = Change in the ability of employees to go to work</t>
  </si>
  <si>
    <t>6 = Change in access to credit</t>
  </si>
  <si>
    <t>7 = Change in ability to repay debt</t>
  </si>
  <si>
    <t>Short name</t>
  </si>
  <si>
    <t>1 = Change in restriction of movement</t>
  </si>
  <si>
    <t>1 = Private Finance</t>
  </si>
  <si>
    <t>Indicator</t>
  </si>
  <si>
    <t>% firms experiencing a drop in revenues</t>
  </si>
  <si>
    <t>% firms with access to financing</t>
  </si>
  <si>
    <t>% firms having accessed financing due to covid-19</t>
  </si>
  <si>
    <t>% firms uncertain about the ability to repay debt</t>
  </si>
  <si>
    <t>% firms receiving funding from government</t>
  </si>
  <si>
    <t>% firms with lower revenues mostly affected by covid-19</t>
  </si>
  <si>
    <t>% firms with reserves</t>
  </si>
  <si>
    <t>% firms experiencing an increase in revenues</t>
  </si>
  <si>
    <t>In the last two weeks, has your business experienced any delays or disruptions as a result of the Coronavirus pandemic?</t>
  </si>
  <si>
    <t>% firms with higher revenues mostly affected by covid-19</t>
  </si>
  <si>
    <t>2 = Improved somewhat</t>
  </si>
  <si>
    <t>1 = Restrictions harming business operations</t>
  </si>
  <si>
    <t>5 = No support offered</t>
  </si>
  <si>
    <t xml:space="preserve">To what extent is this change a result of the Coronavirus pandemic and its associated restrictions? </t>
  </si>
  <si>
    <t xml:space="preserve">What type of funds do you have access to help deal with falls in revenue? </t>
  </si>
  <si>
    <t xml:space="preserve">What support you have received from the government? </t>
  </si>
  <si>
    <t>How did the government support affect the financial soundness of your business or firm?</t>
  </si>
  <si>
    <t>Why do you feel government support has reduced the financial soundness of your company?</t>
  </si>
  <si>
    <t xml:space="preserve">How satisfied are you with support you have received from the government in the last two-weeks? 1 being not at all satisfied and 5 being complete satisfied? </t>
  </si>
  <si>
    <t>How could the government’s response be improved?</t>
  </si>
  <si>
    <t xml:space="preserve">Why have you not received government support? </t>
  </si>
  <si>
    <t>What support would you like to receive?</t>
  </si>
  <si>
    <t>Average score: COVID-19 impact on businesses (1=significant adverse impact, 10= significant positive impact)</t>
  </si>
  <si>
    <t>% firms experiencing delays and disruptions dues to COVID-19</t>
  </si>
  <si>
    <t>% firms that received government support that improved financial soundness</t>
  </si>
  <si>
    <t>Average score: satisfaction with government support (1=not at all satisfied, 5= completely satisfied)</t>
  </si>
  <si>
    <t>Responses (%)</t>
  </si>
  <si>
    <t>About</t>
  </si>
  <si>
    <t>Kivus</t>
  </si>
  <si>
    <t>Small</t>
  </si>
  <si>
    <t>Medium</t>
  </si>
  <si>
    <t>Large</t>
  </si>
  <si>
    <t>&lt;25% women</t>
  </si>
  <si>
    <t>&gt;25% women</t>
  </si>
  <si>
    <t>All</t>
  </si>
  <si>
    <t>&lt;5 employés</t>
  </si>
  <si>
    <t>Entre 5 - 19 employés</t>
  </si>
  <si>
    <t>Entre 100-499 employés</t>
  </si>
  <si>
    <t>Nous n'avons pas d'effectif féminin pour l'instant</t>
  </si>
  <si>
    <t>Entre le 1/4 et motié sont des femmes</t>
  </si>
  <si>
    <t>Sud-Kivu</t>
  </si>
  <si>
    <t>5 Employés et +</t>
  </si>
  <si>
    <t xml:space="preserve">Entre  20-99 employés </t>
  </si>
  <si>
    <t>Plus de 500 employés</t>
  </si>
  <si>
    <t>Moins d'un quart de notre effectif sont des femmes</t>
  </si>
  <si>
    <t>Entre la moitié et 3/4 de nos effectifs sont féminins</t>
  </si>
  <si>
    <t>Nord Kivu</t>
  </si>
  <si>
    <t>5-19 employés</t>
  </si>
  <si>
    <t>100-499 employés</t>
  </si>
  <si>
    <t>Nous n'avons actuellement aucune femme dans nos effectifs</t>
  </si>
  <si>
    <t>Plus du 3/4 de nos effectifs sont des féminins</t>
  </si>
  <si>
    <t>Sud Kivu</t>
  </si>
  <si>
    <t>20-99 employés</t>
  </si>
  <si>
    <t>500+ employés</t>
  </si>
  <si>
    <t>Moins d'un quart de nos effectifs sont des femmes</t>
  </si>
  <si>
    <t>Il n ya que des femmes dans notre effectif</t>
  </si>
  <si>
    <t>Entre un quart et la moitié de nos effectifs sont des femmes</t>
  </si>
  <si>
    <t>Entre la moitié et les trois quarts de nos effectifs sont des femmes</t>
  </si>
  <si>
    <t>Plus des trois quarts de nos effectifs sont des femmes</t>
  </si>
  <si>
    <t>5 = Confinement</t>
  </si>
  <si>
    <t>#</t>
  </si>
  <si>
    <t>Questions</t>
  </si>
  <si>
    <t xml:space="preserve"> </t>
  </si>
  <si>
    <t>Iteration_1_Data</t>
  </si>
  <si>
    <t>No.</t>
  </si>
  <si>
    <t>In the last month, what are the most significant measures that your company has had in place to adapt to the Coronavirus pandemic? (% of firms who answered - multiple selection)</t>
  </si>
  <si>
    <t>On a scale of 1-10, how do you feel your business is currently being affected by the Coronavirus pandemic, also referred to as COVID-19, in your location? (% of firms who answered - single selection)</t>
  </si>
  <si>
    <t>What measures are currently in place to deal with the Coronavirus pandemic in your location? (% of firms who answered - multiple selection)</t>
  </si>
  <si>
    <t>In the last two weeks, has your business experienced any delays or disruptions as a result of the Coronavirus pandemic? (% of firms who answered - single selection)</t>
  </si>
  <si>
    <t>Consider the last month compared to the same period in 2019 (i.e. June 2020 vs. June 2019), has the revenue generated by your business changed? (% of firms who answered - single selection)</t>
  </si>
  <si>
    <t>To what extent is this change a result of the Coronavirus pandemic and its associated restrictions? (% of firms who answered - single selection)</t>
  </si>
  <si>
    <t>Do you have access to any funds to support the business if revenue were to fall significantly? (% of firms who answered - single selection)</t>
  </si>
  <si>
    <t xml:space="preserve">If your business has debt, are you uncertain about whether you will be able to make payments in time to pay down your debt as a result of the Coronavirus pandemic? (% of firms who answered - single selection) </t>
  </si>
  <si>
    <t>In the last month, have you received government support to help deal with the impact of the Coronavirus pandemic? (% of firms who answered - single selection)</t>
  </si>
  <si>
    <t>Why have you not received government support? (% of firms who answered - single selection)</t>
  </si>
  <si>
    <t>What support would you like to receive? (% of firms who answered - multiple selection)</t>
  </si>
  <si>
    <t>239 businesses</t>
  </si>
  <si>
    <t>Kivus (Nord/Sud)</t>
  </si>
  <si>
    <t>Iteration_2_Data</t>
  </si>
  <si>
    <t xml:space="preserve">Timescale Data </t>
  </si>
  <si>
    <t>Option 1</t>
  </si>
  <si>
    <t>1 = Yes, significant delays and disruptions</t>
  </si>
  <si>
    <t>2 = Mostly as a result of the Coronavirus pandemic</t>
  </si>
  <si>
    <t>1 = Yes, but the government and/or my ban is saying I will have longer to repay</t>
  </si>
  <si>
    <t>2= Yes</t>
  </si>
  <si>
    <t>2= Improved somewhat</t>
  </si>
  <si>
    <t>What type of funds do you have access to help deal with falls in revenue?  (% of firms who answered - single selection)</t>
  </si>
  <si>
    <t>Have you had to access these funds as a result of the Coronavirus pandemic? (% of firms who answered - single selection)</t>
  </si>
  <si>
    <t>How did the government support affect the financial soundness of your business or firm? (% of firms who answered - single selection)</t>
  </si>
  <si>
    <t>Iteration</t>
  </si>
  <si>
    <t>About the indicator</t>
  </si>
  <si>
    <t>La situation s'est considérablement aggravée</t>
  </si>
  <si>
    <t>La situation s'est un peu aggravée</t>
  </si>
  <si>
    <t>La situation s'est un peu améliorée</t>
  </si>
  <si>
    <t>La situation s'est considérablement améliorée</t>
  </si>
  <si>
    <t>Pas de changement</t>
  </si>
  <si>
    <t>Les restrictions de circulation sont devenues plus strictes</t>
  </si>
  <si>
    <t>Détérioration des chaînes d'approvisionnement</t>
  </si>
  <si>
    <t>Baisse des ventes des produits fabriqués par l'entreprise ou des services</t>
  </si>
  <si>
    <t>La majorité des employés ne viennent pas travailler</t>
  </si>
  <si>
    <t>Les politiques du Gouvernement ont nui à mon entreprise</t>
  </si>
  <si>
    <t>Les conditions de travail se sont détériorées</t>
  </si>
  <si>
    <t>Les demandes de crédit ont été réfusées (par ex. de banque commerciale, institution du secteur privé, d'un ami ou d'une famille)</t>
  </si>
  <si>
    <t>Le remboursement de la dette a augmenté</t>
  </si>
  <si>
    <t>Je ne sais pas</t>
  </si>
  <si>
    <t xml:space="preserve"> Pas de changement</t>
  </si>
  <si>
    <t xml:space="preserve"> Autre (veuillez préciser)</t>
  </si>
  <si>
    <t>2.10</t>
  </si>
  <si>
    <t xml:space="preserve"> Congés ou mise à pied d'employés</t>
  </si>
  <si>
    <t xml:space="preserve"> Teletravail</t>
  </si>
  <si>
    <t xml:space="preserve"> Les employés travaillent par créneaux</t>
  </si>
  <si>
    <t xml:space="preserve"> Les produits sont désormais vendus via des plateformes en ligne</t>
  </si>
  <si>
    <t xml:space="preserve"> Réagencement du lieu de travail</t>
  </si>
  <si>
    <t xml:space="preserve"> Réduction des dépenses en capital</t>
  </si>
  <si>
    <t xml:space="preserve"> Aucun changement significatif</t>
  </si>
  <si>
    <t xml:space="preserve"> Autre</t>
  </si>
  <si>
    <t xml:space="preserve"> Automatisation</t>
  </si>
  <si>
    <t xml:space="preserve"> Oui, retards ou perturbations importants</t>
  </si>
  <si>
    <t xml:space="preserve"> Oui, certains retards ou perturbations, mais non significatifs</t>
  </si>
  <si>
    <t xml:space="preserve"> Aucun retard ou interruption à ma connaissance</t>
  </si>
  <si>
    <t xml:space="preserve"> Autre/Je ne sais pas</t>
  </si>
  <si>
    <t xml:space="preserve"> Oui, augmentation significative</t>
  </si>
  <si>
    <t xml:space="preserve"> Oui, légère augmentation</t>
  </si>
  <si>
    <t xml:space="preserve"> Oui, légère diminution</t>
  </si>
  <si>
    <t xml:space="preserve"> Oui, diminution significative</t>
  </si>
  <si>
    <t xml:space="preserve"> Entièrement en raison de la pandémie de coronavirus</t>
  </si>
  <si>
    <t xml:space="preserve"> En partie à cause de la pandémie de coronavirus</t>
  </si>
  <si>
    <t xml:space="preserve"> Pas du tout lié à la pandémie de coronavirus</t>
  </si>
  <si>
    <t>Oui</t>
  </si>
  <si>
    <t>Non</t>
  </si>
  <si>
    <t>Oui, mais le gouvernement et / ou ma banque disent que j'aurai plus de temps pour rembourser</t>
  </si>
  <si>
    <t>Non, nous pourrons payer</t>
  </si>
  <si>
    <t>Non, nous n'avons aucune dette</t>
  </si>
  <si>
    <t xml:space="preserve"> L'entreprise n'a pas besoin d'assistance</t>
  </si>
  <si>
    <t xml:space="preserve"> Il n'y avait aucun support à offrir</t>
  </si>
  <si>
    <t xml:space="preserve"> Nous avons demandé une aide, mais elle a été refusée</t>
  </si>
  <si>
    <t xml:space="preserve"> Nous avons demandé une aide, mais la procédure est toujours en cours</t>
  </si>
  <si>
    <t>Autre</t>
  </si>
  <si>
    <t xml:space="preserve"> Allégements fiscaux</t>
  </si>
  <si>
    <t xml:space="preserve"> Paiements d'impôts différés</t>
  </si>
  <si>
    <t xml:space="preserve"> Remise de prêt pour la fidélisation des employés</t>
  </si>
  <si>
    <t xml:space="preserve"> Prêts concessionnels</t>
  </si>
  <si>
    <t xml:space="preserve"> Allégement de la dette</t>
  </si>
  <si>
    <t>Quel soutien aimeriez-vous recevoir? (% des entreprises qui ont répondu - sélection multiple)</t>
  </si>
  <si>
    <t>Pourquoi n'avez-vous pas reçu le soutien du gouvernement? (% des entreprises ayant répondu - sélection unique)</t>
  </si>
  <si>
    <t>Au cours du dernier mois, avez-vous reçu le soutien du gouvernement pour vous aider à faire face à l'impact de la pandémie de coronavirus? (% des entreprises ayant répondu - sélection unique)</t>
  </si>
  <si>
    <t>Si votre entreprise a des dettes, savez-vous si vous serez en mesure d'effectuer des paiements à temps pour rembourser votre dette à la suite de la pandémie de coronavirus? (% des entreprises ayant répondu - sélection unique)</t>
  </si>
  <si>
    <t>Avez-vous accès à des fonds pour soutenir l'entreprise en cas de baisse significative des revenus? (% des entreprises ayant répondu - sélection unique)</t>
  </si>
  <si>
    <t>Dans quelle mesure ce changement est-il le résultat de la pandémie de coronavirus et des restrictions associées qui y sont associées? (% des entreprises ayant répondu - sélection unique)</t>
  </si>
  <si>
    <t>En prenant en compte le dernier mois par rapport à la même période en 2019 (c'est-à-dire juin 2020 vs juin 2019), les revenus générés par votre entreprise ont-ils changé? (% des entreprises ayant répondu - sélection unique)</t>
  </si>
  <si>
    <t>Au cours des deux dernières semaines, votre entreprise a-t-elle connu des retards ou des perturbations en raison de la pandémie de coronavirus? (% des entreprises ayant répondu - sélection unique)</t>
  </si>
  <si>
    <t>Au cours du dernier mois, quelles sont les mesures les plus importantes que votre entreprise a mises en place pour s'adapter à la pandémie de coronavirus? (% des entreprises qui ont répondu - sélection multiple)</t>
  </si>
  <si>
    <t>Qu'est ce qui a occasionné cette aggravation? (% des entreprises qui ont répondu - sélection multiple)</t>
  </si>
  <si>
    <t>Comment trouvez-vous l'impact de la COVID-19 sur votre entreprise depuis que vous avez répondu à la 1ère enquête? (% des entreprises ayant répondu - sélection unique)</t>
  </si>
  <si>
    <t>Tout</t>
  </si>
  <si>
    <t>Petite</t>
  </si>
  <si>
    <t>Moyenne</t>
  </si>
  <si>
    <t>Grande</t>
  </si>
  <si>
    <t>&lt;25% de femmes</t>
  </si>
  <si>
    <t>&gt; 25% de femmes</t>
  </si>
  <si>
    <t>Sur une échelle de 1 à 10, comment pensez-vous que votre entreprise est actuellement affectée par la pandémie de coronavirus, également appelée COVID-19, dans votre région? (% des entreprises ayant répondu - sélection unique)</t>
  </si>
  <si>
    <t>1 = 1 (significativement impacté de manière positive)</t>
  </si>
  <si>
    <t>5 = 5 (sans impact)</t>
  </si>
  <si>
    <t>10 = 10 (significativement impacté de manière négative)</t>
  </si>
  <si>
    <t>Quelles mesures sont actuellement en mises en place pour faire face à la pandémie de coronavirus dans votre région? (% des entreprises qui ont répondu - sélection multiple)</t>
  </si>
  <si>
    <t xml:space="preserve">1 = Introduction de la distanciation sociale </t>
  </si>
  <si>
    <t>2 = Mise en œuvre d'une politique de travail à domicile</t>
  </si>
  <si>
    <t>3 = Se laver les mains et porter des masques</t>
  </si>
  <si>
    <t>4 = Isolement</t>
  </si>
  <si>
    <t>6 = Couvre-feu</t>
  </si>
  <si>
    <t>7 = Autre</t>
  </si>
  <si>
    <t>8 = Rien</t>
  </si>
  <si>
    <t>1 = Congés ou mise à pied d'employés</t>
  </si>
  <si>
    <t>2 = Teletravail</t>
  </si>
  <si>
    <t>3 = Les employés travaillent par créneaux</t>
  </si>
  <si>
    <t>4 = Les produits sont désormais vendus via des plateformes en ligne</t>
  </si>
  <si>
    <t>5 = Réagencement du lieu de travail</t>
  </si>
  <si>
    <t>6 = Réduction des dépenses en capital</t>
  </si>
  <si>
    <t>7 = Aucun changement significatif</t>
  </si>
  <si>
    <t>8 = Autre</t>
  </si>
  <si>
    <t>9 = Automatisation</t>
  </si>
  <si>
    <t>1 = Oui, retards ou perturbations importants</t>
  </si>
  <si>
    <t>2 = Oui, certains retards ou perturbations, mais non significatifs</t>
  </si>
  <si>
    <t>3 = Aucun retard ou interruption à ma connaissance</t>
  </si>
  <si>
    <t>4 = Autre/Je ne sais pas</t>
  </si>
  <si>
    <t>1 = Oui, augmentation significative</t>
  </si>
  <si>
    <t>2 = Oui, légère augmentation</t>
  </si>
  <si>
    <t>3 = Pas de changement</t>
  </si>
  <si>
    <t>4 = Oui, légère diminution</t>
  </si>
  <si>
    <t>5 = Oui, diminution significative</t>
  </si>
  <si>
    <t>6 = Autre/Je ne sais pas</t>
  </si>
  <si>
    <t>1 = Entièrement en raison de la pandémie de coronavirus</t>
  </si>
  <si>
    <t>2 = En partie à cause de la pandémie de coronavirus</t>
  </si>
  <si>
    <t>3 = Pas du tout lié à la pandémie de coronavirus</t>
  </si>
  <si>
    <t>1 = Oui</t>
  </si>
  <si>
    <t>2 = Non</t>
  </si>
  <si>
    <t>2 = Oui, mais le gouvernement et / ou ma banque disent que j'aurai plus de temps pour rembourser</t>
  </si>
  <si>
    <t>3 = Non, nous pourrons payer</t>
  </si>
  <si>
    <t>4 = Non, nous n'avons aucune dette</t>
  </si>
  <si>
    <t>1= Oui</t>
  </si>
  <si>
    <t>2= Non</t>
  </si>
  <si>
    <t>1 = L'entreprise n'a pas besoin d'assistance</t>
  </si>
  <si>
    <t>2 = Il n'y avait aucun support à offrir</t>
  </si>
  <si>
    <t>3 = Nous avons demandé une aide, mais elle a été refusée</t>
  </si>
  <si>
    <t>4 = Nous avons demandé une aide, mais la procédure est toujours en cours</t>
  </si>
  <si>
    <t>1 = Allégements fiscaux</t>
  </si>
  <si>
    <t>2 = Paiements d'impôts différés</t>
  </si>
  <si>
    <t>3 = Remise de prêt pour la fidélisation des employés</t>
  </si>
  <si>
    <t>3 = Prêts concessionnels</t>
  </si>
  <si>
    <t>4 = Allégement de la dette</t>
  </si>
  <si>
    <t>Non communiqué</t>
  </si>
  <si>
    <t>&gt; 25% des employés de l'entreprise sont des femmes</t>
  </si>
  <si>
    <t>&lt;25% des employés de l'entreprise sont des femmes</t>
  </si>
  <si>
    <t>Proportion d'employés qui sont des femmes:</t>
  </si>
  <si>
    <t>Grande entreprise (100 employés ou plus)</t>
  </si>
  <si>
    <t>Moyenne entreprise (5 à 99 employés)</t>
  </si>
  <si>
    <t>Petite entreprise (moins de 5 employés)</t>
  </si>
  <si>
    <t>Taille de l'entreprise:</t>
  </si>
  <si>
    <t>Kivus (Nord et Sud)</t>
  </si>
  <si>
    <t>Emplacement du siège:</t>
  </si>
  <si>
    <t>Nombre d'entreprises</t>
  </si>
  <si>
    <t>203 entreprises</t>
  </si>
  <si>
    <t>A propos de l'échantillon:</t>
  </si>
  <si>
    <t>République démocratique du Congo (RDC): Enquête auprès des entreprises sur les impacts de la COVID-19</t>
  </si>
  <si>
    <t>% des entreprises subissant des retards et des perturbations liés à la COVID-19</t>
  </si>
  <si>
    <t>% d'entreprises enregistrant une augmentation de leurs revenus</t>
  </si>
  <si>
    <t>% d'entreprises connaissant une baisse de leurs revenus</t>
  </si>
  <si>
    <t>% d'entreprises ayant accès au financement</t>
  </si>
  <si>
    <t>% d'entreprises incertaines quant à leur capacité à rembourser leurs dettes</t>
  </si>
  <si>
    <t>% d'entreprises recevant un soutien du gouvernement</t>
  </si>
  <si>
    <t>% d'entreprises qui ont demandé un soutien du gouvernement mais n'ont pas reçu de réponse</t>
  </si>
  <si>
    <t>% d'entreprises qui estiment ne pas avoir besoin de soutien</t>
  </si>
  <si>
    <t>% d'entreprises ayant des revenus plus faibles principalement touchées par la covid-19</t>
  </si>
  <si>
    <t>Entreprises ayant déclaré avoir subi des retards importants ou certains retards dans leurs activités commerciales au cours des deux dernières semaines</t>
  </si>
  <si>
    <t>Date de réalisation</t>
  </si>
  <si>
    <t>Sélectionnez un indicateur</t>
  </si>
  <si>
    <t>Sélectionnez la population</t>
  </si>
  <si>
    <t>Sélectionnez une comparaison</t>
  </si>
  <si>
    <t>Entreprises ayant déclaré une augmentation de leurs revenus au cours des deux dernières semaines par rapport à la même période en 2019</t>
  </si>
  <si>
    <t>Entreprises ayant déclaré une baisse de leurs revenus au cours des deux dernières semaines par rapport à la même période en 2019</t>
  </si>
  <si>
    <t>Entreprise considérant cette baisse de ses revenus liée à la pandémie de COVID-19</t>
  </si>
  <si>
    <t xml:space="preserve">Data Tool - Séries chronologiques </t>
  </si>
  <si>
    <t>201 entreprises</t>
  </si>
  <si>
    <t>Les restrictions de circulation ont été levées</t>
  </si>
  <si>
    <t>Results not available beyond national level</t>
  </si>
  <si>
    <t>Amélioration des chaînes d'approvisionnement</t>
  </si>
  <si>
    <t>Augmentation des ventes des produits fabriqués par l'entreprise</t>
  </si>
  <si>
    <t xml:space="preserve">Les employés peuvent retourner au travail </t>
  </si>
  <si>
    <t xml:space="preserve">Le soutien du gouvernement a aidé l'entreprise </t>
  </si>
  <si>
    <t>A reçu un prêt (par exemple de banques commerciales, d'une institution du secteur privé, d'un ami ou d'une famille)</t>
  </si>
  <si>
    <t>Ne sait pas</t>
  </si>
  <si>
    <t>Iteration_3_Data</t>
  </si>
  <si>
    <t>S'il y a eu un changement depuis l'itération précédente, qu'est-ce qui a amélioré la situation de votre entreprise ? (% d'entreprises ayant répondu - sélection multiple)</t>
  </si>
  <si>
    <t>Soutien financier</t>
  </si>
  <si>
    <t>Option 2</t>
  </si>
  <si>
    <t>% d'entreprises qui déclarent n'avoir vu aucun changement dans la situation depuis l'itération précédente</t>
  </si>
  <si>
    <t>% d'entreprises qui estiment que la situation s'est améliorée depuis la précédente itération</t>
  </si>
  <si>
    <t>% d'entreprises qui estiment que la situation s'est aggravée depuis la précédente itération</t>
  </si>
  <si>
    <t>Entreprises ayant déclaré avoir connu une détérioration de la situation de leur entreprise depuis la précédente itération de l'enquête</t>
  </si>
  <si>
    <t>Entreprises ayant déclaré avoir constaté une amélioration de la situation de leur entreprise depuis la précédente itération de l'enquête</t>
  </si>
  <si>
    <t>Entreprises ayant déclaré n'avoir constaté aucun changement dans la situation de leur entreprise depuis la précédente itération de l'enquête</t>
  </si>
  <si>
    <t>À propos de l'étude</t>
  </si>
  <si>
    <t>Premiere Itération</t>
  </si>
  <si>
    <t>Deuxime Itération</t>
  </si>
  <si>
    <t>Troisième Itération</t>
  </si>
  <si>
    <t>Quatrième Itération</t>
  </si>
  <si>
    <t>`</t>
  </si>
  <si>
    <t>Quelles sont les principales raisons pour lesquelles votre chaîne d'approvisionnement a été perturbée ? (% d'entreprises ayant répondu - sélection multiple)</t>
  </si>
  <si>
    <t>Restrictions aux frontières internationales</t>
  </si>
  <si>
    <t>Restrictions nationales à la circulation</t>
  </si>
  <si>
    <t>Perturbations des transports</t>
  </si>
  <si>
    <t>Perturbation de l'approvisionnement en intrants</t>
  </si>
  <si>
    <t>Refus de répondre</t>
  </si>
  <si>
    <t>Nous avons demandé une aide, mais la procédure est toujours en cours</t>
  </si>
  <si>
    <t>Nous avons demandé une aide, mais elle a été refusée</t>
  </si>
  <si>
    <t>Il n'y avait aucun support à offrir</t>
  </si>
  <si>
    <t>L'entreprise n'a pas besoin d'assistance</t>
  </si>
  <si>
    <t>Moins de personnes en contrat permanent</t>
  </si>
  <si>
    <t>Le même nombre de personnes en CDI</t>
  </si>
  <si>
    <t>Plus de personnes en CDI</t>
  </si>
  <si>
    <t>Refuser de répondre</t>
  </si>
  <si>
    <t>Par rapport à la même période que l'année dernière, votre entreprise emploie-t-elle plus de personnes en CDI ou moins de personnes? (% des entreprises ayant répondu - sélection unique)</t>
  </si>
  <si>
    <t>Dans quelle mesure avez-vous réduit la taille de vos effectifs en raison de l'impact de la pandémie du COVID-19 sur votre entreprise?  (% des entreprises ayant répondu - sélection unique)</t>
  </si>
  <si>
    <t>Entièrement à cause de la pandémie</t>
  </si>
  <si>
    <t>En partie à cause de la pandémie</t>
  </si>
  <si>
    <t>En aucun cas avec la pandémie</t>
  </si>
  <si>
    <t>D'après votre compréhension de la situation actuelle et les perspectives d'avenir, quand pensez-vous que votre entreprise fonctionnera au même niveau ou mieux qu'avant la pandémie?  (% des entreprises ayant répondu - sélection unique)</t>
  </si>
  <si>
    <t>Nous sommes déjà plus performants qu'avant la pandémie</t>
  </si>
  <si>
    <t>Nous performons déjà au même niveau</t>
  </si>
  <si>
    <t>Nous aurons récupéré au cours du prochain trimestre</t>
  </si>
  <si>
    <t>Nous aurons récupéré dans les six prochains mois</t>
  </si>
  <si>
    <t>Il nous faudra plus de six mois pour récupérer</t>
  </si>
  <si>
    <t>Nous ne récupérerons jamais complètement</t>
  </si>
  <si>
    <t>En général, comment évaluez-vous les perspectives de croissance de l'économie de la RDC en général au cours des 3 prochaines années?  (% des entreprises ayant répondu - sélection unique)</t>
  </si>
  <si>
    <t>Les perspectives de croissance sont très bonnes pour l'économie de la RDC [Demandez Q12.A]</t>
  </si>
  <si>
    <t>Les perspectives de croissance sont bonnes pour l'économie de la RDC [Demandez Q12.A</t>
  </si>
  <si>
    <t>Les perspectives de croissance ne sont ni bonnes ni mauvaises</t>
  </si>
  <si>
    <t>Les perspectives de croissance sont mauvaises pour l'économie de la RDC [Demandez Q12.A]</t>
  </si>
  <si>
    <t>Les perspectives de croissance sont très mauvaises pour l'économie de la RDC [Demandez Q12.A]</t>
  </si>
  <si>
    <t>Si la réponse est «bonne» ou «très bonne»: quel est selon vous le principal moteur de la croissance en RDC à moyen terme?  (% des entreprises ayant répondu - sélection unique)</t>
  </si>
  <si>
    <t>Augmentation du marché des biens et services produits en RDC</t>
  </si>
  <si>
    <t>Meilleure gouvernance et réglementation</t>
  </si>
  <si>
    <t>Moins de corruption</t>
  </si>
  <si>
    <t>Population mieux éduquée</t>
  </si>
  <si>
    <t>Augmentation des investissements d'organisations étrangères</t>
  </si>
  <si>
    <t>Si la réponse est «mauvaise» ou «très mauvaise»: quel est selon vous le principal défi que l'économie de la RDC doit surmonter?  (% des entreprises ayant répondu - sélection unique)</t>
  </si>
  <si>
    <t>Baisse du marché des biens et services produits en RDC</t>
  </si>
  <si>
    <t>La corruption</t>
  </si>
  <si>
    <t>Mauvaise gouvernance et réglementation</t>
  </si>
  <si>
    <t>Faible investissement des organisations étrangères</t>
  </si>
  <si>
    <t>Iteration_4_Data</t>
  </si>
  <si>
    <t>La taille de l'échantillon est trop petite pour que les données soient communiquées à des niveaux inférieurs au niveau national</t>
  </si>
  <si>
    <t xml:space="preserve">La taille de l'échantillon est trop petite pour que les données soient communiquées à des niveaux inférieurs au ces niveaus </t>
  </si>
  <si>
    <t>Cinquième Itération</t>
  </si>
  <si>
    <t>207 entreprises</t>
  </si>
  <si>
    <t>Données non disponibles à ce niveau en raison du petit nombre d'entreprises ayant répondu à cette question</t>
  </si>
  <si>
    <t>Votre entreprise dispose-t-elle encore de mesures importantes pour faire face à la pandémie de Covid-19, par exemple ?  (% d'entreprises ayant répondu - sélection unique)</t>
  </si>
  <si>
    <t>Iteration_5_Data</t>
  </si>
  <si>
    <t>Sixième Itération</t>
  </si>
  <si>
    <t>211 entreprises</t>
  </si>
  <si>
    <t>Négatif de manière significative</t>
  </si>
  <si>
    <t>Assez négatif</t>
  </si>
  <si>
    <t>Neutre</t>
  </si>
  <si>
    <t>Assez positif</t>
  </si>
  <si>
    <t>Positif de manière significative</t>
  </si>
  <si>
    <t>Iteration_6_Data</t>
  </si>
  <si>
    <t>Quel est l'impact de ces mesures sur votre capacité globale à gérer votre entreprise ?   (% d'entreprises ayant répondu - sélection unique)</t>
  </si>
  <si>
    <t>Septième Itération</t>
  </si>
  <si>
    <t>[Des entreprises ayant mis en place des mesures] Avez-vous dû augmenter ces mesures au cours du dernier mois en raison de la 2ème vague de la pandémie de COVID-19?  (% d'entreprises ayant répondu - sélection unique)</t>
  </si>
  <si>
    <t>Iteration_7_Data</t>
  </si>
  <si>
    <t>Huitième Itération</t>
  </si>
  <si>
    <t>205 entreprises</t>
  </si>
  <si>
    <t>6 juillet 2020 au 18 février 2021</t>
  </si>
  <si>
    <t>L'accès à des prêts de tiers ou à des fonds de garantie de prêts qui réduisent le besoin de garanties lors de la recherche de crédit</t>
  </si>
  <si>
    <t>Publications ou formation (en personne ou virtuelle) sur la protection du personnel/clients contre la covid-19 au travail</t>
  </si>
  <si>
    <t>Informations continues/régulièrement mises à jour sur la situation de l'épidémie en RDC du point de vue de la santé publique</t>
  </si>
  <si>
    <t>Informations continues/régulièrement mises à jour sur les principaux indicateurs économiques et de la chaîne d'approvisionnement en RDC</t>
  </si>
  <si>
    <t>Dons d'équipements de protection individuelle, de masques ou de désinfectant pour les mains</t>
  </si>
  <si>
    <t>Soutenir la facilitation ou la promotion de l'utilisation de la carte et des paiements numériques au lieu de l'argent liquide</t>
  </si>
  <si>
    <t xml:space="preserve">Formation sur la gestion des entreprises et la reprise en temps de crise - </t>
  </si>
  <si>
    <t>Les perspectives de croissance sont très bonnes pour l'économie de la RDC [Demandez Q11.A</t>
  </si>
  <si>
    <t>Les perspectives de croissance sont bonnes pour l'économie de la RDC [Demandez Q11.A]</t>
  </si>
  <si>
    <t>Les perspectives de croissance sont mauvaises pour l'économie de la RDC [Demandez Q11.B]</t>
  </si>
  <si>
    <t>Les perspectives de croissance sont très mauvaises pour l'économie de la RDC [Demandez Q11.B]</t>
  </si>
  <si>
    <t>Main d'oeuvre peu éduquée</t>
  </si>
  <si>
    <t>En général, comment évaluez-vous les perspectives de croissance de l'économie de la RDC en général au cours des 3 prochaines années? [Réponse unique]</t>
  </si>
  <si>
    <t>Si la réponse est «bonne» ou «très bonne»: quel est selon vous le principal moteur de la croissance en RDC à moyen terme? [Réponse unique]</t>
  </si>
  <si>
    <t>Si la réponse est «mauvaise» ou «très mauvaise»: quel est selon vous le principal défi que l'économie de la RDC doit surmonter? [Réponse unique]</t>
  </si>
  <si>
    <t>Parmi les activités suivantes, laquelle vous intéresse pour y accéder ou désigner une personne de votre entreprise pour y accéder (% des entreprises qui ont répondu - sélection multiple)?</t>
  </si>
  <si>
    <t>Iteration_8_Data</t>
  </si>
  <si>
    <t>Neuvième Itération (Phase II)</t>
  </si>
  <si>
    <t>Oui, elle a un effet négatif important</t>
  </si>
  <si>
    <t>Oui, elle a un effet négatif léger ou modéré</t>
  </si>
  <si>
    <t>Non, elle n'a pas d'effet sur l'entreprise</t>
  </si>
  <si>
    <t>Oui, elle a un effet positif léger ou modéré</t>
  </si>
  <si>
    <t>Oui, elle a un effet positif important</t>
  </si>
  <si>
    <t>Pourquoi la Covid-19 a un effet négatif sur votre entreprise? [veuillez choisir plusieurs réponses qui vous sont applicables]</t>
  </si>
  <si>
    <t>Les restrictions de circulation sont devenues plus strictes</t>
  </si>
  <si>
    <t>Détérioration des chaînes d'approvisionnement (retards ou perturbations dans vos chaînes d'approvisionnement)</t>
  </si>
  <si>
    <t>Baisse des ventes des produits de l'entreprise</t>
  </si>
  <si>
    <t>La majorité des employés ne viennent pas travailler</t>
  </si>
  <si>
    <t>Autre (veuillez préciser)</t>
  </si>
  <si>
    <t>Quelles sont les raisons qui ont occasionné ces retards ou perturbations dans vos chaînes d'approvisionnement? [veuillez choisir toutes les réponses qui vous sont applicables]</t>
  </si>
  <si>
    <t>Restrictions nationales de mouvement</t>
  </si>
  <si>
    <t>Perturbations de transport (par ex. vol annulé, perturbations portuaires, problèmes de trafic / réseau routier)</t>
  </si>
  <si>
    <t>Rupture d'approvisionnement en intrants</t>
  </si>
  <si>
    <t>En ce moment, votre entreprise a-t-elle encore des mesures importantes en place pour faire face à la pandémie de COVID-19?</t>
  </si>
  <si>
    <t>Quelles sont ces mesures qui sont en force dans votre entreprise et quelles nouvelles mesures avez-vous introduites en 2021 pour gérer la COVID-19? [veuillez choisir toutes les réponses qui vous sont applicables]</t>
  </si>
  <si>
    <t>Mise en œuvre d'une politique de travail à domicile</t>
  </si>
  <si>
    <t>Les employés travaillent par rotation</t>
  </si>
  <si>
    <t>Les produits sont désormais vendus sur des plateformes en ligne</t>
  </si>
  <si>
    <t>Reconcevoir le lieu de travail (par exemple, application des gestes barrières)</t>
  </si>
  <si>
    <t>Réduire les dépenses en capital</t>
  </si>
  <si>
    <t>Automation</t>
  </si>
  <si>
    <t>Aucun changement significatif apporté</t>
  </si>
  <si>
    <t>Avez-vous dû réduire le nombre de personnes travaillant dans votre entreprise en raison de la pandémie de Covid-19?</t>
  </si>
  <si>
    <t>Oui, nous avons beaucoup moins de personnes qui travaillent pour nous</t>
  </si>
  <si>
    <t>Oui, nous avons un peu moins de personnes qui travaillent pour nous</t>
  </si>
  <si>
    <t>Non, nous n'avons pas eu à réduire nos effectifs</t>
  </si>
  <si>
    <t>Recherchez-vous activement de nouveaux employés pour votre entreprise en ce moment</t>
  </si>
  <si>
    <t>Oui, nous cherchons activement de nouveaux employés qui puissent travailler pour nous</t>
  </si>
  <si>
    <t>Non, nous ne cherchons pas activement de nouveaux employés qui puissent travailler avec nous</t>
  </si>
  <si>
    <t>En général, comment évaluez-vous les perspectives de croissance de votre entreprise au cours de cette année 2021?</t>
  </si>
  <si>
    <t>Les perspectives de croissance sont très mauvaises pour notre entreprise</t>
  </si>
  <si>
    <t>Les perspectives de croissance sont mauvaises pour notre entreprise</t>
  </si>
  <si>
    <t>Les perspectives de croissance sont bonnes pour notre entreprise</t>
  </si>
  <si>
    <t>Les perspectives de croissance sont très bonnes pour notre entreprise</t>
  </si>
  <si>
    <t>Quel est selon vous, le principal moteur de la croissance de votre entreprise à moyen terme?</t>
  </si>
  <si>
    <t>Mise en place de subventions et d’aides du Gouvernement</t>
  </si>
  <si>
    <t>Augmentation de la demande et consommation</t>
  </si>
  <si>
    <t>Croissance des revenus de l’entreprise</t>
  </si>
  <si>
    <t>Croissance de la main d’œuvre</t>
  </si>
  <si>
    <t>Gouvernance et réglementation favorables</t>
  </si>
  <si>
    <t>Quel est selon vous, le principal défi que votre entreprise doit surmonter?</t>
  </si>
  <si>
    <t>Baisse de la demande et consommation</t>
  </si>
  <si>
    <t>Absence de subventions et aides du gouvernement</t>
  </si>
  <si>
    <t>Problèmes de liquidité et endettement de l’entreprise</t>
  </si>
  <si>
    <t>Gouvernance et réglementation contraignantes</t>
  </si>
  <si>
    <t>Employés (mises à pied/licenciements, rétention, refus de travailler)</t>
  </si>
  <si>
    <t>Votre entreprise, est-elle cliente d’une institution financière?</t>
  </si>
  <si>
    <t>Votre entreprise, a-t-elle un crédit ou prêt en cours ?</t>
  </si>
  <si>
    <t>Etes-vous sûr de pouvoir honorer votre prochaine échéance de remboursement de votre crédit/prêt ?</t>
  </si>
  <si>
    <t>Oui, indépendamment des mesures d’allégements</t>
  </si>
  <si>
    <t>Oui, en bénéficiant des mesures d’allégements</t>
  </si>
  <si>
    <t>Quels autres services financiers utilisez-vous ?</t>
  </si>
  <si>
    <t>Aucun de ces services</t>
  </si>
  <si>
    <t>Systèmes de paiements mobiles (par ex. MPESA, Orange money, Airtel Money)</t>
  </si>
  <si>
    <t>Systèmes de paiements et transferts en ligne</t>
  </si>
  <si>
    <t>Transactions dans les ATM, POS et agents bancaires</t>
  </si>
  <si>
    <t>Au cours de la dernière année, c'est-à-dire entre juin 2020 et juin 2021, quelle a été votre tendance d’utilisation de ces services</t>
  </si>
  <si>
    <t>L'entreprise a diminué l'utilisation</t>
  </si>
  <si>
    <t>L'entreprise n'a pas changé l'utilisation</t>
  </si>
  <si>
    <t>L'entreprise a augmenté l'utilisation</t>
  </si>
  <si>
    <t>Agriculture</t>
  </si>
  <si>
    <t>Commerce de gros et détail</t>
  </si>
  <si>
    <t xml:space="preserve">Fabrication </t>
  </si>
  <si>
    <t>Pourquoi covid-19 est négatif?</t>
  </si>
  <si>
    <t>Les chaînes d'approvisionnement</t>
  </si>
  <si>
    <t>Mesures importantes en place pour faire face à Covid-19</t>
  </si>
  <si>
    <t>Quelles measures en place?</t>
  </si>
  <si>
    <t>Réduire le nombre de personnes travaillant dans l'entreprise</t>
  </si>
  <si>
    <t>Recherche activement de nouveaux employés</t>
  </si>
  <si>
    <t>Les perspectives de croissance de votre entreprise</t>
  </si>
  <si>
    <t>Le principal défi que l'entreprise doit surmonter</t>
  </si>
  <si>
    <t>Access du crédit</t>
  </si>
  <si>
    <t>225 entreprises</t>
  </si>
  <si>
    <t>En ce moment, la pandémie de Covid-19 affecte-t-elle les performances de votre entreprise?</t>
  </si>
  <si>
    <t>Outil de données - Dernière itération</t>
  </si>
  <si>
    <t>Dixième Itération (Phase II)</t>
  </si>
  <si>
    <t xml:space="preserve">Par rapport à Juin 2021, l'impact de la pandémie sur votre entreprise est-il plus ou moins important ? </t>
  </si>
  <si>
    <t>Oui, elle a un effet négatif plus important</t>
  </si>
  <si>
    <t>Oui, elle a un effet tout aussi négatif léger ou modéré que l’année précédente</t>
  </si>
  <si>
    <t>Oui, elle a un effet positif plus important</t>
  </si>
  <si>
    <t>Oui, elle a un effet positif tout aussi léger ou modéré que l’année précédente</t>
  </si>
  <si>
    <t>Non, elle n'a pas d'effet sur mon entreprise</t>
  </si>
  <si>
    <t>Quelles sont ces mesures qui sont en force dans votre entreprise et quelles nouvelles mesures avez-vous introduites depuis Juin 2021 pour gérer la COVID-19? [veuillez choisir toutes les réponses qui vous sont applicables]</t>
  </si>
  <si>
    <t>Avez-vous dû réduire le nombre de personnes travaillant dans votre entreprise en raison de la pandémie de Covid-19 depuis Juin 2021?</t>
  </si>
  <si>
    <t>En général, comment évaluez-vous les perspectives de croissance de votre entreprise pour la fin de l’année 2021?</t>
  </si>
  <si>
    <t>Accès aux vaccins contre la COVID-19</t>
  </si>
  <si>
    <t>Inaccessibilité des vaccins contre la COVID-19</t>
  </si>
  <si>
    <t>Pourquoi votre entreprise n'a-t-elle pas de crédit ni de prêt auprès d’une institution financière?</t>
  </si>
  <si>
    <t>L’entreprise n’en a pas besoin</t>
  </si>
  <si>
    <t>L’entreprise n’est pas éligible</t>
  </si>
  <si>
    <t>Les taux d’intérêt sont trop élevés</t>
  </si>
  <si>
    <t>Vous priorisez un portefeuille mobile</t>
  </si>
  <si>
    <t xml:space="preserve">Au cours de l’année 2021, avez-vous reçu le soutien du gouvernement pour vous aider à faire face à l’impact de la pandémie de coronavirus? </t>
  </si>
  <si>
    <t>Pourquoi n’avez-vous pas reçu le soutien du gouvernement?</t>
  </si>
  <si>
    <t>L’entreprise n’a pas besoin d’assistance</t>
  </si>
  <si>
    <t>Il n’y avait aucun support à offrir</t>
  </si>
  <si>
    <t>Quel soutien aimeriez-vous recevoir?</t>
  </si>
  <si>
    <t>Allégements fiscaux</t>
  </si>
  <si>
    <t>Paiements d’impôts différés</t>
  </si>
  <si>
    <t>Remise de prêt pour la fidélisation</t>
  </si>
  <si>
    <t>Prêts concessionnels</t>
  </si>
  <si>
    <t>Allégement de la dette</t>
  </si>
  <si>
    <t xml:space="preserve">  Phase II avec le soutien de:</t>
  </si>
  <si>
    <t xml:space="preserve">  Phase I avec le soutien précédent de:</t>
  </si>
  <si>
    <t xml:space="preserve"> Contenu</t>
  </si>
  <si>
    <t xml:space="preserve"> 1. À propos de l'échantillon</t>
  </si>
  <si>
    <t xml:space="preserve"> 2. Donées_Dernière Itération</t>
  </si>
  <si>
    <t xml:space="preserve">Données non disponibles à ce niveau du au petit nombre d'entreprises ayant répondu </t>
  </si>
  <si>
    <t>232 entreprises</t>
  </si>
  <si>
    <t>En Octobre 2021, recherchez-vous activement de nouveaux employés pour votre entreprise?</t>
  </si>
  <si>
    <t>Le principal moteur de la croissance</t>
  </si>
  <si>
    <t>Pourquoi pas de crédit</t>
  </si>
  <si>
    <t>Soutien du gouvernement</t>
  </si>
  <si>
    <t>Pourquoi pas de soutien</t>
  </si>
  <si>
    <t>Quel soutien</t>
  </si>
  <si>
    <t>Performance de votre entreprise</t>
  </si>
  <si>
    <t>Itération 11:</t>
  </si>
  <si>
    <t>9 Décembre au 27 Décembre 2021</t>
  </si>
  <si>
    <t>FPM ASBL et la Fédération des Entreprises du Congo (FEC) mènent un programme d'enquête - s'adressant aux entreprises chaque mois - pour comprendre l'évolution de leurs défis durant la pandémie de COVID-19. Le programme se déroule de juillet 2020 à janvier 2022. Les résultats de la dernière itération de l'enquête, complétée entre le 9 Décembre et 27 Décembre 2021 sont disponibles dans ce classeur.
De juin 2021 à janvier 2022, l'enquête a été  trimestrielle.  Des modifications ont également été apportées au questionnaire pour couvrir les impacts à plus long terme de la pandémie.  Par conséquent, les itérations 9 à 11 n'apparaissent pas dans le résumé des données de la série chronologique.</t>
  </si>
  <si>
    <t xml:space="preserve"> 3. Itération 11 Donées - Phase II</t>
  </si>
  <si>
    <t xml:space="preserve"> 4. Itération 10 Donées - Phase II</t>
  </si>
  <si>
    <t xml:space="preserve"> 5. Itération 9 Donées - Phase II</t>
  </si>
  <si>
    <t xml:space="preserve"> 6. Donées chronologiques - Phase I (Itérations 1-8)</t>
  </si>
  <si>
    <t xml:space="preserve"> 7. Itération 8 Donées</t>
  </si>
  <si>
    <t xml:space="preserve"> 8. Itération 7 Donées</t>
  </si>
  <si>
    <t xml:space="preserve"> 9. Itération 6 Donées</t>
  </si>
  <si>
    <t xml:space="preserve"> 10. Itération 5 Donées</t>
  </si>
  <si>
    <t xml:space="preserve"> 11. Itération 4 Donées</t>
  </si>
  <si>
    <t xml:space="preserve"> 12. Itération 3 Donées</t>
  </si>
  <si>
    <t xml:space="preserve"> 13. Itération 2 Donées</t>
  </si>
  <si>
    <t xml:space="preserve"> 14. Itération 1 Donées</t>
  </si>
  <si>
    <t>Onzième Itération (Phase II)</t>
  </si>
  <si>
    <t>Exigence de port obligatoire des masques dans le milieu de travail</t>
  </si>
  <si>
    <t>Exigence du respect de la distanciation physique du personnel</t>
  </si>
  <si>
    <t xml:space="preserve">Encourager/exiger le personnel à se faire vacciner contre la Covid-19 </t>
  </si>
  <si>
    <t>En ce qui concerne l’impact financier de ces mesures de lutte contre la propagation de la pandémie, quels sont les effets du COVID-19 sur les investissements financiers engagés par votre entreprise pour assurer le télétravail?</t>
  </si>
  <si>
    <t>Nous avons dû engager des dépenses additionnelles extrêmement plus élevées</t>
  </si>
  <si>
    <t>Cela a supposé une réduction des dépenses et coûts</t>
  </si>
  <si>
    <t>Cela n’a eu aucun impact sur nos investissements et dépenses</t>
  </si>
  <si>
    <t xml:space="preserve">Je ne sais pas </t>
  </si>
  <si>
    <t>Nous avons dû engager des dépenses additionnelles un peu plus élevées</t>
  </si>
  <si>
    <t>En ce qui concerne l’impact financier de ces mesures de lutte contre la propagation de la pandémie, quels sont les effets du COVID-19 sur les investissements financiers engagés par votre entreprise pour permettre la rotation des effectifs?</t>
  </si>
  <si>
    <t>Quels sont les effets du COVID-19 sur les besoins de votre personnel en matière d'apprentissage et de formation?</t>
  </si>
  <si>
    <t>Mon entreprise bénéficierait de programmes de formation technique concernant le télétravail et les outils digitaux</t>
  </si>
  <si>
    <t>Mon entreprise bénéficierait de programmes de formation sur comment mettre au point et réviser les politiques de gestion de risques</t>
  </si>
  <si>
    <t>Mon entreprise bénéficierait de programmes de formation liés au maintien de la compétitivité et la commercialisation numérique en temps de crises</t>
  </si>
  <si>
    <t>Les besoins en matière d'apprentissage et de formation sont restés inchangés au sein de mon entreprise</t>
  </si>
  <si>
    <t>Autres, veuillez préciser</t>
  </si>
  <si>
    <t>Quels types de soutien financier et/ou matériel que votre entreprise a accordés au Gouvernement national et/ou provincial pour lutter contre la Covid-19 ?</t>
  </si>
  <si>
    <t>Remise des chèques ou montants en cash</t>
  </si>
  <si>
    <t>Dons en nature (gels hydro alcooliques, masques, kits de lavage des mains, etc.)</t>
  </si>
  <si>
    <t>Aucun soutien financier ou matériel n’a été accordé</t>
  </si>
  <si>
    <t>Autres (à préciser)</t>
  </si>
  <si>
    <t>Sur le long terme, pour l’année 2022 recherchez-vous activement de nouveaux employés pour votre entreprise?</t>
  </si>
  <si>
    <t>Sur le long terme et compte tenu de l’émergence du nouveau variant OMICRON, comment évaluez-vous les perspectives de croissance de votre entreprise pour l’année 2022?</t>
  </si>
  <si>
    <t xml:space="preserve">Par rapport à Septembre 2021, l'impact de la pandémie sur votre entreprise est-il plus ou moins important? </t>
  </si>
  <si>
    <t>Au cours de l’année 2022, souhaiteriez-vous recevoir le soutien du gouvernement pour vous aider à faire face à l’impact de la pandémie de coronavirus ?</t>
  </si>
  <si>
    <t>Données non disponibles à ce niveau</t>
  </si>
  <si>
    <t>Données non disponible</t>
  </si>
  <si>
    <t>NEW_Iteration_11_Data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</si>
</sst>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&quot;€&quot;_-;\-* #,##0.00\ &quot;€&quot;_-;_-* &quot;-&quot;??\ &quot;€&quot;_-;_-@_-"/>
  </numFmts>
  <fonts count="4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theme="5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E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109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4" applyNumberFormat="0" applyFill="0" applyAlignment="0" applyProtection="0"/>
    <xf numFmtId="0" fontId="4" fillId="0" borderId="0"/>
    <xf numFmtId="0" fontId="4" fillId="0" borderId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32" borderId="0" applyNumberFormat="0" applyBorder="0" applyAlignment="0" applyProtection="0"/>
    <xf numFmtId="0" fontId="19" fillId="22" borderId="0" applyNumberFormat="0" applyBorder="0" applyAlignment="0" applyProtection="0"/>
    <xf numFmtId="0" fontId="20" fillId="33" borderId="19" applyNumberFormat="0" applyAlignment="0" applyProtection="0"/>
    <xf numFmtId="0" fontId="17" fillId="34" borderId="21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26" fillId="26" borderId="19" applyNumberFormat="0" applyAlignment="0" applyProtection="0"/>
    <xf numFmtId="0" fontId="27" fillId="0" borderId="20" applyNumberFormat="0" applyFill="0" applyAlignment="0" applyProtection="0"/>
    <xf numFmtId="0" fontId="28" fillId="35" borderId="0" applyNumberFormat="0" applyBorder="0" applyAlignment="0" applyProtection="0"/>
    <xf numFmtId="0" fontId="4" fillId="0" borderId="0"/>
    <xf numFmtId="0" fontId="29" fillId="33" borderId="2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32" borderId="0" applyNumberFormat="0" applyBorder="0" applyAlignment="0" applyProtection="0"/>
    <xf numFmtId="0" fontId="19" fillId="22" borderId="0" applyNumberFormat="0" applyBorder="0" applyAlignment="0" applyProtection="0"/>
    <xf numFmtId="0" fontId="20" fillId="33" borderId="19" applyNumberFormat="0" applyAlignment="0" applyProtection="0"/>
    <xf numFmtId="0" fontId="17" fillId="34" borderId="21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26" fillId="26" borderId="19" applyNumberFormat="0" applyAlignment="0" applyProtection="0"/>
    <xf numFmtId="0" fontId="27" fillId="0" borderId="20" applyNumberFormat="0" applyFill="0" applyAlignment="0" applyProtection="0"/>
    <xf numFmtId="0" fontId="28" fillId="35" borderId="0" applyNumberFormat="0" applyBorder="0" applyAlignment="0" applyProtection="0"/>
    <xf numFmtId="0" fontId="4" fillId="0" borderId="0"/>
    <xf numFmtId="0" fontId="29" fillId="33" borderId="2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32" borderId="0" applyNumberFormat="0" applyBorder="0" applyAlignment="0" applyProtection="0"/>
    <xf numFmtId="0" fontId="19" fillId="22" borderId="0" applyNumberFormat="0" applyBorder="0" applyAlignment="0" applyProtection="0"/>
    <xf numFmtId="0" fontId="20" fillId="33" borderId="19" applyNumberFormat="0" applyAlignment="0" applyProtection="0"/>
    <xf numFmtId="0" fontId="17" fillId="34" borderId="21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26" fillId="26" borderId="19" applyNumberFormat="0" applyAlignment="0" applyProtection="0"/>
    <xf numFmtId="0" fontId="27" fillId="0" borderId="20" applyNumberFormat="0" applyFill="0" applyAlignment="0" applyProtection="0"/>
    <xf numFmtId="0" fontId="28" fillId="35" borderId="0" applyNumberFormat="0" applyBorder="0" applyAlignment="0" applyProtection="0"/>
    <xf numFmtId="0" fontId="4" fillId="0" borderId="0"/>
    <xf numFmtId="0" fontId="4" fillId="0" borderId="0"/>
    <xf numFmtId="0" fontId="29" fillId="33" borderId="2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32" borderId="0" applyNumberFormat="0" applyBorder="0" applyAlignment="0" applyProtection="0"/>
    <xf numFmtId="0" fontId="19" fillId="22" borderId="0" applyNumberFormat="0" applyBorder="0" applyAlignment="0" applyProtection="0"/>
    <xf numFmtId="0" fontId="20" fillId="33" borderId="19" applyNumberFormat="0" applyAlignment="0" applyProtection="0"/>
    <xf numFmtId="0" fontId="17" fillId="34" borderId="21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26" fillId="26" borderId="19" applyNumberFormat="0" applyAlignment="0" applyProtection="0"/>
    <xf numFmtId="0" fontId="27" fillId="0" borderId="20" applyNumberFormat="0" applyFill="0" applyAlignment="0" applyProtection="0"/>
    <xf numFmtId="0" fontId="28" fillId="35" borderId="0" applyNumberFormat="0" applyBorder="0" applyAlignment="0" applyProtection="0"/>
    <xf numFmtId="0" fontId="4" fillId="0" borderId="0"/>
    <xf numFmtId="0" fontId="4" fillId="0" borderId="0"/>
    <xf numFmtId="0" fontId="29" fillId="33" borderId="2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32" borderId="0" applyNumberFormat="0" applyBorder="0" applyAlignment="0" applyProtection="0"/>
    <xf numFmtId="0" fontId="19" fillId="22" borderId="0" applyNumberFormat="0" applyBorder="0" applyAlignment="0" applyProtection="0"/>
    <xf numFmtId="0" fontId="20" fillId="33" borderId="19" applyNumberFormat="0" applyAlignment="0" applyProtection="0"/>
    <xf numFmtId="0" fontId="17" fillId="34" borderId="21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26" fillId="26" borderId="19" applyNumberFormat="0" applyAlignment="0" applyProtection="0"/>
    <xf numFmtId="0" fontId="27" fillId="0" borderId="20" applyNumberFormat="0" applyFill="0" applyAlignment="0" applyProtection="0"/>
    <xf numFmtId="0" fontId="28" fillId="35" borderId="0" applyNumberFormat="0" applyBorder="0" applyAlignment="0" applyProtection="0"/>
    <xf numFmtId="0" fontId="4" fillId="0" borderId="0"/>
    <xf numFmtId="0" fontId="4" fillId="0" borderId="0"/>
    <xf numFmtId="0" fontId="29" fillId="33" borderId="2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32" borderId="0" applyNumberFormat="0" applyBorder="0" applyAlignment="0" applyProtection="0"/>
    <xf numFmtId="0" fontId="19" fillId="22" borderId="0" applyNumberFormat="0" applyBorder="0" applyAlignment="0" applyProtection="0"/>
    <xf numFmtId="0" fontId="20" fillId="33" borderId="19" applyNumberFormat="0" applyAlignment="0" applyProtection="0"/>
    <xf numFmtId="0" fontId="17" fillId="34" borderId="21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26" fillId="26" borderId="19" applyNumberFormat="0" applyAlignment="0" applyProtection="0"/>
    <xf numFmtId="0" fontId="27" fillId="0" borderId="20" applyNumberFormat="0" applyFill="0" applyAlignment="0" applyProtection="0"/>
    <xf numFmtId="0" fontId="28" fillId="35" borderId="0" applyNumberFormat="0" applyBorder="0" applyAlignment="0" applyProtection="0"/>
    <xf numFmtId="0" fontId="4" fillId="0" borderId="0"/>
    <xf numFmtId="0" fontId="4" fillId="0" borderId="0"/>
    <xf numFmtId="0" fontId="29" fillId="33" borderId="2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22" borderId="0" applyNumberFormat="0" applyBorder="0" applyAlignment="0" applyProtection="0"/>
    <xf numFmtId="0" fontId="20" fillId="33" borderId="19" applyNumberFormat="0" applyAlignment="0" applyProtection="0"/>
    <xf numFmtId="0" fontId="17" fillId="34" borderId="21" applyNumberFormat="0" applyAlignment="0" applyProtection="0"/>
    <xf numFmtId="9" fontId="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26" fillId="26" borderId="19" applyNumberFormat="0" applyAlignment="0" applyProtection="0"/>
    <xf numFmtId="0" fontId="27" fillId="0" borderId="20" applyNumberFormat="0" applyFill="0" applyAlignment="0" applyProtection="0"/>
    <xf numFmtId="0" fontId="28" fillId="3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33" borderId="2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6" borderId="0" xfId="0" applyFont="1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/>
    <xf numFmtId="9" fontId="0" fillId="0" borderId="0" xfId="0" applyNumberFormat="1" applyAlignment="1">
      <alignment horizontal="center"/>
    </xf>
    <xf numFmtId="0" fontId="2" fillId="4" borderId="0" xfId="0" applyFont="1" applyFill="1"/>
    <xf numFmtId="0" fontId="0" fillId="0" borderId="0" xfId="0" applyAlignment="1">
      <alignment vertical="top"/>
    </xf>
    <xf numFmtId="0" fontId="1" fillId="5" borderId="1" xfId="0" applyFont="1" applyFill="1" applyBorder="1" applyAlignment="1">
      <alignment vertical="center"/>
    </xf>
    <xf numFmtId="0" fontId="1" fillId="7" borderId="2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5" borderId="0" xfId="2" applyFont="1" applyFill="1"/>
    <xf numFmtId="0" fontId="2" fillId="2" borderId="0" xfId="2" applyFont="1" applyFill="1"/>
    <xf numFmtId="2" fontId="4" fillId="4" borderId="0" xfId="2" applyNumberFormat="1" applyFont="1" applyFill="1" applyAlignment="1">
      <alignment horizontal="center"/>
    </xf>
    <xf numFmtId="0" fontId="4" fillId="4" borderId="0" xfId="2" applyFont="1" applyFill="1" applyAlignment="1">
      <alignment horizontal="center"/>
    </xf>
    <xf numFmtId="0" fontId="4" fillId="4" borderId="0" xfId="3" applyFill="1"/>
    <xf numFmtId="0" fontId="6" fillId="4" borderId="0" xfId="4" applyFont="1" applyFill="1" applyBorder="1" applyAlignment="1">
      <alignment horizontal="left" vertical="center"/>
    </xf>
    <xf numFmtId="0" fontId="4" fillId="4" borderId="0" xfId="2" applyFill="1" applyAlignment="1">
      <alignment horizontal="left"/>
    </xf>
    <xf numFmtId="0" fontId="4" fillId="2" borderId="0" xfId="2" applyFill="1"/>
    <xf numFmtId="0" fontId="4" fillId="4" borderId="0" xfId="2" applyFill="1"/>
    <xf numFmtId="2" fontId="4" fillId="7" borderId="0" xfId="2" applyNumberFormat="1" applyFont="1" applyFill="1" applyAlignment="1">
      <alignment horizontal="center"/>
    </xf>
    <xf numFmtId="0" fontId="4" fillId="3" borderId="0" xfId="2" applyFill="1"/>
    <xf numFmtId="0" fontId="2" fillId="3" borderId="0" xfId="2" applyFont="1" applyFill="1"/>
    <xf numFmtId="0" fontId="4" fillId="0" borderId="0" xfId="2" applyAlignment="1">
      <alignment horizontal="right"/>
    </xf>
    <xf numFmtId="0" fontId="2" fillId="0" borderId="0" xfId="2" applyFont="1"/>
    <xf numFmtId="0" fontId="4" fillId="0" borderId="0" xfId="2"/>
    <xf numFmtId="2" fontId="2" fillId="4" borderId="0" xfId="5" applyNumberFormat="1" applyFont="1" applyFill="1" applyAlignment="1">
      <alignment horizontal="center"/>
    </xf>
    <xf numFmtId="9" fontId="2" fillId="4" borderId="0" xfId="5" applyFont="1" applyFill="1" applyAlignment="1">
      <alignment horizontal="center"/>
    </xf>
    <xf numFmtId="0" fontId="4" fillId="0" borderId="0" xfId="2" quotePrefix="1" applyAlignment="1">
      <alignment horizontal="right"/>
    </xf>
    <xf numFmtId="2" fontId="4" fillId="3" borderId="0" xfId="2" applyNumberFormat="1" applyFill="1" applyAlignment="1">
      <alignment horizontal="center"/>
    </xf>
    <xf numFmtId="2" fontId="4" fillId="0" borderId="0" xfId="2" applyNumberFormat="1" applyAlignment="1">
      <alignment horizontal="center"/>
    </xf>
    <xf numFmtId="164" fontId="4" fillId="0" borderId="0" xfId="2" applyNumberFormat="1" applyAlignment="1">
      <alignment horizontal="center"/>
    </xf>
    <xf numFmtId="9" fontId="4" fillId="0" borderId="0" xfId="5" applyFont="1" applyAlignment="1">
      <alignment horizontal="center"/>
    </xf>
    <xf numFmtId="9" fontId="4" fillId="4" borderId="0" xfId="5" applyFont="1" applyFill="1" applyAlignment="1">
      <alignment horizontal="center"/>
    </xf>
    <xf numFmtId="164" fontId="4" fillId="0" borderId="0" xfId="2" applyNumberFormat="1" applyFont="1"/>
    <xf numFmtId="0" fontId="4" fillId="0" borderId="0" xfId="2" applyFont="1"/>
    <xf numFmtId="2" fontId="4" fillId="0" borderId="0" xfId="2" applyNumberFormat="1"/>
    <xf numFmtId="9" fontId="4" fillId="4" borderId="0" xfId="1" applyFont="1" applyFill="1" applyAlignment="1">
      <alignment horizontal="center"/>
    </xf>
    <xf numFmtId="2" fontId="0" fillId="4" borderId="0" xfId="2" applyNumberFormat="1" applyFont="1" applyFill="1" applyAlignment="1">
      <alignment horizontal="center"/>
    </xf>
    <xf numFmtId="0" fontId="0" fillId="4" borderId="0" xfId="0" applyFill="1" applyBorder="1"/>
    <xf numFmtId="0" fontId="4" fillId="3" borderId="0" xfId="2" applyFont="1" applyFill="1"/>
    <xf numFmtId="0" fontId="4" fillId="0" borderId="0" xfId="4" applyFont="1"/>
    <xf numFmtId="9" fontId="0" fillId="4" borderId="2" xfId="1" applyFont="1" applyFill="1" applyBorder="1" applyAlignment="1">
      <alignment horizontal="center" wrapText="1"/>
    </xf>
    <xf numFmtId="9" fontId="2" fillId="0" borderId="0" xfId="1" applyFont="1" applyFill="1" applyBorder="1" applyAlignment="1">
      <alignment horizontal="center" wrapText="1"/>
    </xf>
    <xf numFmtId="9" fontId="0" fillId="4" borderId="0" xfId="1" applyFont="1" applyFill="1" applyBorder="1" applyAlignment="1">
      <alignment horizontal="center" wrapText="1"/>
    </xf>
    <xf numFmtId="9" fontId="2" fillId="4" borderId="0" xfId="1" applyFont="1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9" fontId="2" fillId="0" borderId="5" xfId="1" applyFont="1" applyFill="1" applyBorder="1" applyAlignment="1">
      <alignment horizontal="center" wrapText="1"/>
    </xf>
    <xf numFmtId="9" fontId="0" fillId="4" borderId="5" xfId="1" applyFont="1" applyFill="1" applyBorder="1" applyAlignment="1">
      <alignment horizontal="center" wrapText="1"/>
    </xf>
    <xf numFmtId="0" fontId="0" fillId="0" borderId="0" xfId="4" applyFont="1"/>
    <xf numFmtId="0" fontId="10" fillId="2" borderId="0" xfId="2" applyFont="1" applyFill="1"/>
    <xf numFmtId="0" fontId="1" fillId="5" borderId="0" xfId="2" applyFont="1" applyFill="1" applyAlignment="1">
      <alignment wrapText="1"/>
    </xf>
    <xf numFmtId="2" fontId="1" fillId="5" borderId="0" xfId="2" applyNumberFormat="1" applyFont="1" applyFill="1" applyAlignment="1">
      <alignment horizontal="center" wrapText="1"/>
    </xf>
    <xf numFmtId="0" fontId="1" fillId="5" borderId="0" xfId="2" applyFont="1" applyFill="1" applyAlignment="1">
      <alignment horizontal="center" wrapText="1"/>
    </xf>
    <xf numFmtId="0" fontId="1" fillId="5" borderId="0" xfId="2" applyFont="1" applyFill="1" applyAlignment="1"/>
    <xf numFmtId="0" fontId="0" fillId="4" borderId="0" xfId="0" applyFill="1" applyAlignment="1" applyProtection="1">
      <alignment horizontal="left"/>
      <protection locked="0"/>
    </xf>
    <xf numFmtId="9" fontId="11" fillId="0" borderId="2" xfId="1" applyFont="1" applyFill="1" applyBorder="1" applyAlignment="1">
      <alignment horizontal="center" vertical="center" wrapText="1"/>
    </xf>
    <xf numFmtId="9" fontId="11" fillId="0" borderId="2" xfId="1" applyFont="1" applyFill="1" applyBorder="1" applyAlignment="1">
      <alignment horizontal="center" wrapText="1"/>
    </xf>
    <xf numFmtId="0" fontId="0" fillId="0" borderId="0" xfId="2" applyFont="1"/>
    <xf numFmtId="2" fontId="1" fillId="5" borderId="6" xfId="2" applyNumberFormat="1" applyFont="1" applyFill="1" applyBorder="1" applyAlignment="1">
      <alignment horizontal="center" wrapText="1"/>
    </xf>
    <xf numFmtId="0" fontId="10" fillId="2" borderId="6" xfId="2" applyFont="1" applyFill="1" applyBorder="1"/>
    <xf numFmtId="2" fontId="4" fillId="4" borderId="6" xfId="2" applyNumberFormat="1" applyFont="1" applyFill="1" applyBorder="1" applyAlignment="1">
      <alignment horizontal="center"/>
    </xf>
    <xf numFmtId="2" fontId="4" fillId="7" borderId="6" xfId="2" applyNumberFormat="1" applyFont="1" applyFill="1" applyBorder="1" applyAlignment="1">
      <alignment horizontal="center"/>
    </xf>
    <xf numFmtId="0" fontId="2" fillId="3" borderId="6" xfId="2" applyFont="1" applyFill="1" applyBorder="1"/>
    <xf numFmtId="9" fontId="4" fillId="4" borderId="6" xfId="1" applyFont="1" applyFill="1" applyBorder="1" applyAlignment="1">
      <alignment horizontal="center"/>
    </xf>
    <xf numFmtId="2" fontId="2" fillId="4" borderId="6" xfId="5" applyNumberFormat="1" applyFont="1" applyFill="1" applyBorder="1" applyAlignment="1">
      <alignment horizontal="center"/>
    </xf>
    <xf numFmtId="2" fontId="4" fillId="3" borderId="6" xfId="2" applyNumberFormat="1" applyFill="1" applyBorder="1" applyAlignment="1">
      <alignment horizontal="center"/>
    </xf>
    <xf numFmtId="2" fontId="4" fillId="0" borderId="6" xfId="2" applyNumberFormat="1" applyBorder="1" applyAlignment="1">
      <alignment horizontal="center"/>
    </xf>
    <xf numFmtId="9" fontId="4" fillId="0" borderId="6" xfId="5" applyFont="1" applyBorder="1" applyAlignment="1">
      <alignment horizontal="center"/>
    </xf>
    <xf numFmtId="9" fontId="4" fillId="4" borderId="6" xfId="5" applyFont="1" applyFill="1" applyBorder="1" applyAlignment="1">
      <alignment horizontal="center"/>
    </xf>
    <xf numFmtId="2" fontId="4" fillId="0" borderId="6" xfId="2" applyNumberFormat="1" applyBorder="1"/>
    <xf numFmtId="0" fontId="4" fillId="0" borderId="6" xfId="2" applyBorder="1"/>
    <xf numFmtId="0" fontId="1" fillId="5" borderId="6" xfId="2" applyFont="1" applyFill="1" applyBorder="1" applyAlignment="1">
      <alignment horizontal="center" wrapText="1"/>
    </xf>
    <xf numFmtId="0" fontId="4" fillId="4" borderId="6" xfId="2" applyFill="1" applyBorder="1"/>
    <xf numFmtId="9" fontId="2" fillId="4" borderId="6" xfId="5" applyFont="1" applyFill="1" applyBorder="1" applyAlignment="1">
      <alignment horizontal="center"/>
    </xf>
    <xf numFmtId="0" fontId="4" fillId="3" borderId="6" xfId="2" applyFill="1" applyBorder="1"/>
    <xf numFmtId="164" fontId="4" fillId="0" borderId="6" xfId="2" applyNumberFormat="1" applyBorder="1" applyAlignment="1">
      <alignment horizontal="center"/>
    </xf>
    <xf numFmtId="0" fontId="4" fillId="4" borderId="6" xfId="2" applyFill="1" applyBorder="1" applyAlignment="1">
      <alignment horizontal="left"/>
    </xf>
    <xf numFmtId="0" fontId="4" fillId="4" borderId="6" xfId="3" applyFill="1" applyBorder="1"/>
    <xf numFmtId="0" fontId="5" fillId="0" borderId="6" xfId="4" applyFill="1" applyBorder="1"/>
    <xf numFmtId="0" fontId="0" fillId="0" borderId="0" xfId="2" quotePrefix="1" applyFont="1" applyAlignment="1">
      <alignment horizontal="right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/>
    <xf numFmtId="1" fontId="2" fillId="4" borderId="0" xfId="0" applyNumberFormat="1" applyFont="1" applyFill="1" applyAlignment="1">
      <alignment horizontal="center"/>
    </xf>
    <xf numFmtId="9" fontId="0" fillId="4" borderId="0" xfId="1" applyFont="1" applyFill="1" applyAlignment="1">
      <alignment horizontal="center"/>
    </xf>
    <xf numFmtId="9" fontId="2" fillId="4" borderId="0" xfId="1" applyFont="1" applyFill="1" applyAlignment="1">
      <alignment horizontal="center"/>
    </xf>
    <xf numFmtId="9" fontId="0" fillId="14" borderId="0" xfId="1" applyFont="1" applyFill="1" applyAlignment="1">
      <alignment horizontal="center"/>
    </xf>
    <xf numFmtId="9" fontId="2" fillId="14" borderId="0" xfId="1" applyFont="1" applyFill="1" applyAlignment="1">
      <alignment horizontal="center"/>
    </xf>
    <xf numFmtId="1" fontId="2" fillId="14" borderId="0" xfId="0" applyNumberFormat="1" applyFont="1" applyFill="1" applyAlignment="1">
      <alignment horizontal="center"/>
    </xf>
    <xf numFmtId="9" fontId="2" fillId="0" borderId="0" xfId="1" applyFont="1"/>
    <xf numFmtId="9" fontId="2" fillId="0" borderId="0" xfId="1" applyFont="1" applyAlignment="1">
      <alignment horizontal="center"/>
    </xf>
    <xf numFmtId="9" fontId="4" fillId="0" borderId="0" xfId="2" applyNumberFormat="1" applyAlignment="1">
      <alignment horizontal="center"/>
    </xf>
    <xf numFmtId="9" fontId="4" fillId="0" borderId="6" xfId="2" applyNumberForma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0" fillId="0" borderId="0" xfId="0" applyAlignment="1"/>
    <xf numFmtId="0" fontId="0" fillId="4" borderId="0" xfId="0" applyFill="1" applyAlignment="1">
      <alignment horizontal="left"/>
    </xf>
    <xf numFmtId="9" fontId="0" fillId="4" borderId="0" xfId="0" applyNumberFormat="1" applyFill="1" applyAlignment="1">
      <alignment horizontal="center"/>
    </xf>
    <xf numFmtId="0" fontId="13" fillId="4" borderId="0" xfId="0" applyFont="1" applyFill="1"/>
    <xf numFmtId="0" fontId="2" fillId="4" borderId="0" xfId="0" applyFont="1" applyFill="1" applyAlignment="1"/>
    <xf numFmtId="0" fontId="0" fillId="4" borderId="0" xfId="0" applyFill="1" applyAlignment="1">
      <alignment vertical="top" wrapText="1"/>
    </xf>
    <xf numFmtId="0" fontId="2" fillId="6" borderId="3" xfId="0" applyFont="1" applyFill="1" applyBorder="1"/>
    <xf numFmtId="0" fontId="0" fillId="6" borderId="3" xfId="0" applyFont="1" applyFill="1" applyBorder="1"/>
    <xf numFmtId="0" fontId="1" fillId="5" borderId="0" xfId="0" applyFont="1" applyFill="1" applyAlignment="1">
      <alignment horizontal="center" vertical="center" wrapText="1"/>
    </xf>
    <xf numFmtId="9" fontId="2" fillId="3" borderId="6" xfId="1" applyFont="1" applyFill="1" applyBorder="1"/>
    <xf numFmtId="9" fontId="4" fillId="0" borderId="6" xfId="1" applyBorder="1" applyAlignment="1">
      <alignment horizontal="center"/>
    </xf>
    <xf numFmtId="9" fontId="4" fillId="3" borderId="6" xfId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9" fontId="0" fillId="0" borderId="8" xfId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 applyBorder="1"/>
    <xf numFmtId="0" fontId="0" fillId="0" borderId="0" xfId="0" applyFill="1"/>
    <xf numFmtId="9" fontId="0" fillId="4" borderId="6" xfId="1" applyFont="1" applyFill="1" applyBorder="1" applyAlignment="1">
      <alignment horizontal="center"/>
    </xf>
    <xf numFmtId="9" fontId="14" fillId="4" borderId="6" xfId="1" applyFont="1" applyFill="1" applyBorder="1" applyAlignment="1">
      <alignment horizontal="center"/>
    </xf>
    <xf numFmtId="164" fontId="0" fillId="0" borderId="0" xfId="2" applyNumberFormat="1" applyFont="1"/>
    <xf numFmtId="0" fontId="0" fillId="4" borderId="0" xfId="0" applyFill="1" applyAlignment="1">
      <alignment horizontal="left"/>
    </xf>
    <xf numFmtId="9" fontId="4" fillId="0" borderId="0" xfId="1" applyAlignment="1">
      <alignment horizontal="center"/>
    </xf>
    <xf numFmtId="9" fontId="5" fillId="0" borderId="6" xfId="1" applyFont="1" applyFill="1" applyBorder="1" applyAlignment="1">
      <alignment horizontal="center"/>
    </xf>
    <xf numFmtId="0" fontId="0" fillId="4" borderId="0" xfId="0" applyFill="1" applyAlignment="1"/>
    <xf numFmtId="9" fontId="0" fillId="0" borderId="9" xfId="1" applyFont="1" applyFill="1" applyBorder="1" applyAlignment="1">
      <alignment horizontal="center"/>
    </xf>
    <xf numFmtId="9" fontId="0" fillId="0" borderId="10" xfId="1" applyFont="1" applyFill="1" applyBorder="1" applyAlignment="1">
      <alignment horizontal="center"/>
    </xf>
    <xf numFmtId="9" fontId="0" fillId="4" borderId="0" xfId="1" applyFont="1" applyFill="1"/>
    <xf numFmtId="0" fontId="0" fillId="4" borderId="0" xfId="0" applyFill="1" applyAlignment="1" applyProtection="1">
      <protection locked="0"/>
    </xf>
    <xf numFmtId="0" fontId="2" fillId="15" borderId="0" xfId="0" applyFont="1" applyFill="1" applyAlignment="1">
      <alignment horizontal="center" vertical="center" wrapText="1"/>
    </xf>
    <xf numFmtId="0" fontId="1" fillId="3" borderId="7" xfId="0" applyFont="1" applyFill="1" applyBorder="1"/>
    <xf numFmtId="0" fontId="2" fillId="16" borderId="1" xfId="0" applyFont="1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9" fontId="0" fillId="4" borderId="8" xfId="1" applyFont="1" applyFill="1" applyBorder="1" applyAlignment="1">
      <alignment horizontal="center" wrapText="1"/>
    </xf>
    <xf numFmtId="9" fontId="11" fillId="0" borderId="2" xfId="1" applyFont="1" applyFill="1" applyBorder="1" applyAlignment="1">
      <alignment horizontal="center" vertical="top" wrapText="1"/>
    </xf>
    <xf numFmtId="0" fontId="0" fillId="17" borderId="0" xfId="0" applyFill="1"/>
    <xf numFmtId="0" fontId="0" fillId="6" borderId="0" xfId="0" applyFont="1" applyFill="1"/>
    <xf numFmtId="0" fontId="0" fillId="17" borderId="0" xfId="0" applyFont="1" applyFill="1"/>
    <xf numFmtId="0" fontId="2" fillId="18" borderId="0" xfId="2" applyFont="1" applyFill="1"/>
    <xf numFmtId="0" fontId="0" fillId="18" borderId="0" xfId="0" applyFill="1"/>
    <xf numFmtId="0" fontId="1" fillId="5" borderId="0" xfId="0" applyFont="1" applyFill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6" fillId="0" borderId="0" xfId="0" applyFont="1" applyFill="1"/>
    <xf numFmtId="0" fontId="16" fillId="4" borderId="0" xfId="0" applyFont="1" applyFill="1"/>
    <xf numFmtId="0" fontId="1" fillId="5" borderId="0" xfId="0" applyFont="1" applyFill="1" applyAlignment="1">
      <alignment horizontal="center" vertical="center" wrapText="1"/>
    </xf>
    <xf numFmtId="0" fontId="0" fillId="0" borderId="0" xfId="2" applyFont="1" applyAlignment="1">
      <alignment horizontal="right"/>
    </xf>
    <xf numFmtId="9" fontId="0" fillId="0" borderId="6" xfId="1" applyFont="1" applyBorder="1" applyAlignment="1">
      <alignment horizontal="center"/>
    </xf>
    <xf numFmtId="2" fontId="0" fillId="0" borderId="6" xfId="2" applyNumberFormat="1" applyFont="1" applyBorder="1" applyAlignment="1">
      <alignment horizontal="center"/>
    </xf>
    <xf numFmtId="164" fontId="0" fillId="0" borderId="6" xfId="2" applyNumberFormat="1" applyFont="1" applyBorder="1" applyAlignment="1">
      <alignment horizontal="center"/>
    </xf>
    <xf numFmtId="0" fontId="4" fillId="0" borderId="0" xfId="2" applyAlignment="1">
      <alignment horizontal="center"/>
    </xf>
    <xf numFmtId="9" fontId="2" fillId="18" borderId="6" xfId="2" applyNumberFormat="1" applyFont="1" applyFill="1" applyBorder="1" applyAlignment="1">
      <alignment horizontal="center" vertical="center" wrapText="1"/>
    </xf>
    <xf numFmtId="9" fontId="2" fillId="18" borderId="0" xfId="2" applyNumberFormat="1" applyFont="1" applyFill="1" applyBorder="1" applyAlignment="1">
      <alignment horizontal="center" vertical="center" wrapText="1"/>
    </xf>
    <xf numFmtId="9" fontId="0" fillId="0" borderId="0" xfId="1" applyFont="1"/>
    <xf numFmtId="0" fontId="2" fillId="3" borderId="0" xfId="2" applyFont="1" applyFill="1"/>
    <xf numFmtId="9" fontId="4" fillId="4" borderId="0" xfId="5" applyFont="1" applyFill="1" applyAlignment="1">
      <alignment horizontal="center"/>
    </xf>
    <xf numFmtId="0" fontId="2" fillId="3" borderId="6" xfId="2" applyFont="1" applyFill="1" applyBorder="1"/>
    <xf numFmtId="9" fontId="4" fillId="4" borderId="6" xfId="1" applyFont="1" applyFill="1" applyBorder="1" applyAlignment="1">
      <alignment horizontal="center"/>
    </xf>
    <xf numFmtId="9" fontId="4" fillId="4" borderId="6" xfId="5" applyFont="1" applyFill="1" applyBorder="1" applyAlignment="1">
      <alignment horizontal="center"/>
    </xf>
    <xf numFmtId="9" fontId="2" fillId="3" borderId="6" xfId="1" applyFont="1" applyFill="1" applyBorder="1"/>
    <xf numFmtId="9" fontId="4" fillId="0" borderId="6" xfId="1" applyBorder="1" applyAlignment="1">
      <alignment horizontal="center"/>
    </xf>
    <xf numFmtId="9" fontId="4" fillId="0" borderId="0" xfId="1" applyAlignment="1">
      <alignment horizontal="center"/>
    </xf>
    <xf numFmtId="9" fontId="5" fillId="0" borderId="6" xfId="1" applyFont="1" applyFill="1" applyBorder="1" applyAlignment="1">
      <alignment horizontal="center"/>
    </xf>
    <xf numFmtId="9" fontId="4" fillId="0" borderId="0" xfId="2" applyNumberFormat="1"/>
    <xf numFmtId="0" fontId="2" fillId="3" borderId="0" xfId="2" applyFont="1" applyFill="1"/>
    <xf numFmtId="0" fontId="4" fillId="0" borderId="0" xfId="2"/>
    <xf numFmtId="9" fontId="4" fillId="4" borderId="0" xfId="1" applyFont="1" applyFill="1" applyAlignment="1">
      <alignment horizontal="center"/>
    </xf>
    <xf numFmtId="0" fontId="2" fillId="3" borderId="6" xfId="2" applyFont="1" applyFill="1" applyBorder="1"/>
    <xf numFmtId="9" fontId="4" fillId="4" borderId="6" xfId="1" applyFont="1" applyFill="1" applyBorder="1" applyAlignment="1">
      <alignment horizontal="center"/>
    </xf>
    <xf numFmtId="9" fontId="2" fillId="3" borderId="6" xfId="1" applyFont="1" applyFill="1" applyBorder="1"/>
    <xf numFmtId="9" fontId="4" fillId="0" borderId="6" xfId="1" applyBorder="1" applyAlignment="1">
      <alignment horizontal="center"/>
    </xf>
    <xf numFmtId="9" fontId="4" fillId="0" borderId="0" xfId="1" applyAlignment="1">
      <alignment horizontal="center"/>
    </xf>
    <xf numFmtId="9" fontId="5" fillId="0" borderId="6" xfId="1" applyFont="1" applyFill="1" applyBorder="1" applyAlignment="1">
      <alignment horizontal="center"/>
    </xf>
    <xf numFmtId="0" fontId="0" fillId="0" borderId="0" xfId="0"/>
    <xf numFmtId="0" fontId="4" fillId="3" borderId="0" xfId="2" applyFill="1"/>
    <xf numFmtId="0" fontId="2" fillId="3" borderId="0" xfId="2" applyFont="1" applyFill="1"/>
    <xf numFmtId="0" fontId="4" fillId="0" borderId="0" xfId="2"/>
    <xf numFmtId="0" fontId="0" fillId="0" borderId="0" xfId="2" applyFont="1"/>
    <xf numFmtId="0" fontId="2" fillId="3" borderId="6" xfId="2" applyFont="1" applyFill="1" applyBorder="1"/>
    <xf numFmtId="0" fontId="0" fillId="0" borderId="0" xfId="2" quotePrefix="1" applyFont="1" applyAlignment="1">
      <alignment horizontal="right"/>
    </xf>
    <xf numFmtId="9" fontId="2" fillId="3" borderId="6" xfId="1" applyFont="1" applyFill="1" applyBorder="1"/>
    <xf numFmtId="9" fontId="4" fillId="0" borderId="6" xfId="1" applyBorder="1" applyAlignment="1">
      <alignment horizontal="center"/>
    </xf>
    <xf numFmtId="9" fontId="4" fillId="0" borderId="0" xfId="1" applyAlignment="1">
      <alignment horizontal="center"/>
    </xf>
    <xf numFmtId="9" fontId="5" fillId="0" borderId="6" xfId="1" applyFont="1" applyFill="1" applyBorder="1" applyAlignment="1">
      <alignment horizontal="center"/>
    </xf>
    <xf numFmtId="0" fontId="2" fillId="3" borderId="0" xfId="2" applyFont="1" applyFill="1"/>
    <xf numFmtId="9" fontId="4" fillId="4" borderId="0" xfId="5" applyFont="1" applyFill="1" applyAlignment="1">
      <alignment horizontal="center"/>
    </xf>
    <xf numFmtId="0" fontId="2" fillId="3" borderId="6" xfId="2" applyFont="1" applyFill="1" applyBorder="1"/>
    <xf numFmtId="9" fontId="4" fillId="4" borderId="6" xfId="1" applyFont="1" applyFill="1" applyBorder="1" applyAlignment="1">
      <alignment horizontal="center"/>
    </xf>
    <xf numFmtId="9" fontId="4" fillId="4" borderId="6" xfId="5" applyFont="1" applyFill="1" applyBorder="1" applyAlignment="1">
      <alignment horizontal="center"/>
    </xf>
    <xf numFmtId="9" fontId="2" fillId="3" borderId="6" xfId="1" applyFont="1" applyFill="1" applyBorder="1"/>
    <xf numFmtId="9" fontId="4" fillId="4" borderId="0" xfId="5" applyFont="1" applyFill="1" applyAlignment="1">
      <alignment horizontal="center"/>
    </xf>
    <xf numFmtId="9" fontId="4" fillId="4" borderId="6" xfId="1" applyFont="1" applyFill="1" applyBorder="1" applyAlignment="1">
      <alignment horizontal="center"/>
    </xf>
    <xf numFmtId="9" fontId="4" fillId="4" borderId="6" xfId="5" applyFont="1" applyFill="1" applyBorder="1" applyAlignment="1">
      <alignment horizontal="center"/>
    </xf>
    <xf numFmtId="0" fontId="2" fillId="3" borderId="0" xfId="2" applyFont="1" applyFill="1"/>
    <xf numFmtId="9" fontId="4" fillId="4" borderId="0" xfId="5" applyFont="1" applyFill="1" applyAlignment="1">
      <alignment horizontal="center"/>
    </xf>
    <xf numFmtId="0" fontId="2" fillId="3" borderId="6" xfId="2" applyFont="1" applyFill="1" applyBorder="1"/>
    <xf numFmtId="9" fontId="4" fillId="4" borderId="6" xfId="1" applyFont="1" applyFill="1" applyBorder="1" applyAlignment="1">
      <alignment horizontal="center"/>
    </xf>
    <xf numFmtId="9" fontId="4" fillId="4" borderId="6" xfId="5" applyFont="1" applyFill="1" applyBorder="1" applyAlignment="1">
      <alignment horizontal="center"/>
    </xf>
    <xf numFmtId="9" fontId="2" fillId="3" borderId="6" xfId="1" applyFont="1" applyFill="1" applyBorder="1"/>
    <xf numFmtId="9" fontId="14" fillId="4" borderId="6" xfId="1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2" fillId="3" borderId="0" xfId="2" applyFont="1" applyFill="1"/>
    <xf numFmtId="0" fontId="4" fillId="0" borderId="0" xfId="2"/>
    <xf numFmtId="164" fontId="4" fillId="0" borderId="0" xfId="2" applyNumberFormat="1" applyAlignment="1">
      <alignment horizontal="center"/>
    </xf>
    <xf numFmtId="9" fontId="4" fillId="4" borderId="0" xfId="5" applyFont="1" applyFill="1" applyAlignment="1">
      <alignment horizontal="center"/>
    </xf>
    <xf numFmtId="9" fontId="4" fillId="4" borderId="0" xfId="1" applyFont="1" applyFill="1" applyAlignment="1">
      <alignment horizontal="center"/>
    </xf>
    <xf numFmtId="0" fontId="2" fillId="3" borderId="6" xfId="2" applyFont="1" applyFill="1" applyBorder="1"/>
    <xf numFmtId="9" fontId="4" fillId="4" borderId="6" xfId="1" applyFont="1" applyFill="1" applyBorder="1" applyAlignment="1">
      <alignment horizontal="center"/>
    </xf>
    <xf numFmtId="2" fontId="4" fillId="0" borderId="6" xfId="2" applyNumberFormat="1" applyBorder="1" applyAlignment="1">
      <alignment horizontal="center"/>
    </xf>
    <xf numFmtId="9" fontId="4" fillId="4" borderId="6" xfId="5" applyFont="1" applyFill="1" applyBorder="1" applyAlignment="1">
      <alignment horizontal="center"/>
    </xf>
    <xf numFmtId="164" fontId="4" fillId="0" borderId="6" xfId="2" applyNumberFormat="1" applyBorder="1" applyAlignment="1">
      <alignment horizontal="center"/>
    </xf>
    <xf numFmtId="9" fontId="0" fillId="4" borderId="0" xfId="1" applyFont="1" applyFill="1" applyAlignment="1">
      <alignment horizontal="center"/>
    </xf>
    <xf numFmtId="9" fontId="2" fillId="4" borderId="0" xfId="1" applyFont="1" applyFill="1" applyAlignment="1">
      <alignment horizontal="center"/>
    </xf>
    <xf numFmtId="9" fontId="2" fillId="14" borderId="0" xfId="1" applyFont="1" applyFill="1" applyAlignment="1">
      <alignment horizontal="center"/>
    </xf>
    <xf numFmtId="1" fontId="2" fillId="14" borderId="0" xfId="0" applyNumberFormat="1" applyFont="1" applyFill="1" applyAlignment="1">
      <alignment horizontal="center"/>
    </xf>
    <xf numFmtId="9" fontId="2" fillId="0" borderId="0" xfId="1" applyFont="1"/>
    <xf numFmtId="9" fontId="2" fillId="0" borderId="0" xfId="1" applyFont="1" applyAlignment="1">
      <alignment horizontal="center"/>
    </xf>
    <xf numFmtId="9" fontId="4" fillId="0" borderId="0" xfId="2" applyNumberFormat="1" applyAlignment="1">
      <alignment horizontal="center"/>
    </xf>
    <xf numFmtId="9" fontId="4" fillId="0" borderId="6" xfId="2" applyNumberForma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0" fillId="0" borderId="0" xfId="0" applyAlignment="1"/>
    <xf numFmtId="0" fontId="1" fillId="5" borderId="0" xfId="0" applyFont="1" applyFill="1" applyAlignment="1">
      <alignment horizontal="center" vertical="center" wrapText="1"/>
    </xf>
    <xf numFmtId="9" fontId="2" fillId="3" borderId="6" xfId="1" applyFont="1" applyFill="1" applyBorder="1"/>
    <xf numFmtId="9" fontId="4" fillId="0" borderId="6" xfId="1" applyBorder="1" applyAlignment="1">
      <alignment horizontal="center"/>
    </xf>
    <xf numFmtId="9" fontId="4" fillId="0" borderId="0" xfId="1" applyAlignment="1">
      <alignment horizontal="center"/>
    </xf>
    <xf numFmtId="9" fontId="0" fillId="0" borderId="9" xfId="1" applyFont="1" applyFill="1" applyBorder="1" applyAlignment="1">
      <alignment horizontal="center"/>
    </xf>
    <xf numFmtId="9" fontId="0" fillId="0" borderId="10" xfId="1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9" fontId="0" fillId="0" borderId="6" xfId="1" applyFont="1" applyBorder="1" applyAlignment="1">
      <alignment horizontal="center"/>
    </xf>
    <xf numFmtId="2" fontId="0" fillId="0" borderId="6" xfId="2" applyNumberFormat="1" applyFont="1" applyBorder="1" applyAlignment="1">
      <alignment horizontal="center"/>
    </xf>
    <xf numFmtId="164" fontId="0" fillId="0" borderId="6" xfId="2" applyNumberFormat="1" applyFont="1" applyBorder="1" applyAlignment="1">
      <alignment horizontal="center"/>
    </xf>
    <xf numFmtId="0" fontId="4" fillId="4" borderId="0" xfId="2" applyFill="1" applyBorder="1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2" fillId="3" borderId="0" xfId="2" applyFont="1" applyFill="1"/>
    <xf numFmtId="164" fontId="4" fillId="0" borderId="0" xfId="2" applyNumberFormat="1" applyAlignment="1">
      <alignment horizontal="center"/>
    </xf>
    <xf numFmtId="9" fontId="4" fillId="4" borderId="0" xfId="5" applyFont="1" applyFill="1" applyAlignment="1">
      <alignment horizontal="center"/>
    </xf>
    <xf numFmtId="9" fontId="4" fillId="4" borderId="0" xfId="1" applyFont="1" applyFill="1" applyAlignment="1">
      <alignment horizontal="center"/>
    </xf>
    <xf numFmtId="0" fontId="2" fillId="3" borderId="6" xfId="2" applyFont="1" applyFill="1" applyBorder="1"/>
    <xf numFmtId="9" fontId="4" fillId="4" borderId="6" xfId="1" applyFont="1" applyFill="1" applyBorder="1" applyAlignment="1">
      <alignment horizontal="center"/>
    </xf>
    <xf numFmtId="2" fontId="4" fillId="0" borderId="6" xfId="2" applyNumberFormat="1" applyBorder="1" applyAlignment="1">
      <alignment horizontal="center"/>
    </xf>
    <xf numFmtId="9" fontId="4" fillId="4" borderId="6" xfId="5" applyFont="1" applyFill="1" applyBorder="1" applyAlignment="1">
      <alignment horizontal="center"/>
    </xf>
    <xf numFmtId="164" fontId="4" fillId="0" borderId="6" xfId="2" applyNumberFormat="1" applyBorder="1" applyAlignment="1">
      <alignment horizontal="center"/>
    </xf>
    <xf numFmtId="9" fontId="0" fillId="4" borderId="0" xfId="1" applyFont="1" applyFill="1" applyAlignment="1">
      <alignment horizontal="center"/>
    </xf>
    <xf numFmtId="9" fontId="2" fillId="4" borderId="0" xfId="1" applyFont="1" applyFill="1" applyAlignment="1">
      <alignment horizontal="center"/>
    </xf>
    <xf numFmtId="9" fontId="2" fillId="14" borderId="0" xfId="1" applyFont="1" applyFill="1" applyAlignment="1">
      <alignment horizontal="center"/>
    </xf>
    <xf numFmtId="1" fontId="2" fillId="14" borderId="0" xfId="0" applyNumberFormat="1" applyFont="1" applyFill="1" applyAlignment="1">
      <alignment horizontal="center"/>
    </xf>
    <xf numFmtId="9" fontId="2" fillId="0" borderId="0" xfId="1" applyFont="1"/>
    <xf numFmtId="9" fontId="2" fillId="0" borderId="0" xfId="1" applyFont="1" applyAlignment="1">
      <alignment horizontal="center"/>
    </xf>
    <xf numFmtId="9" fontId="4" fillId="0" borderId="0" xfId="2" applyNumberFormat="1" applyAlignment="1">
      <alignment horizontal="center"/>
    </xf>
    <xf numFmtId="9" fontId="4" fillId="0" borderId="6" xfId="2" applyNumberForma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0" fillId="0" borderId="0" xfId="0" applyAlignment="1"/>
    <xf numFmtId="0" fontId="1" fillId="5" borderId="0" xfId="0" applyFont="1" applyFill="1" applyAlignment="1">
      <alignment horizontal="center" vertical="center" wrapText="1"/>
    </xf>
    <xf numFmtId="9" fontId="2" fillId="3" borderId="6" xfId="1" applyFont="1" applyFill="1" applyBorder="1"/>
    <xf numFmtId="9" fontId="4" fillId="0" borderId="6" xfId="1" applyBorder="1" applyAlignment="1">
      <alignment horizontal="center"/>
    </xf>
    <xf numFmtId="9" fontId="14" fillId="4" borderId="6" xfId="1" applyFont="1" applyFill="1" applyBorder="1" applyAlignment="1">
      <alignment horizontal="center"/>
    </xf>
    <xf numFmtId="9" fontId="4" fillId="0" borderId="0" xfId="1" applyAlignment="1">
      <alignment horizontal="center"/>
    </xf>
    <xf numFmtId="9" fontId="5" fillId="0" borderId="6" xfId="1" applyFont="1" applyFill="1" applyBorder="1" applyAlignment="1">
      <alignment horizontal="center"/>
    </xf>
    <xf numFmtId="9" fontId="0" fillId="0" borderId="9" xfId="1" applyFont="1" applyFill="1" applyBorder="1" applyAlignment="1">
      <alignment horizontal="center"/>
    </xf>
    <xf numFmtId="9" fontId="0" fillId="0" borderId="10" xfId="1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9" fontId="0" fillId="0" borderId="6" xfId="1" applyFont="1" applyBorder="1" applyAlignment="1">
      <alignment horizontal="center"/>
    </xf>
    <xf numFmtId="2" fontId="0" fillId="0" borderId="6" xfId="2" applyNumberFormat="1" applyFont="1" applyBorder="1" applyAlignment="1">
      <alignment horizontal="center"/>
    </xf>
    <xf numFmtId="164" fontId="0" fillId="0" borderId="6" xfId="2" applyNumberFormat="1" applyFont="1" applyBorder="1" applyAlignment="1">
      <alignment horizontal="center"/>
    </xf>
    <xf numFmtId="0" fontId="0" fillId="0" borderId="0" xfId="0"/>
    <xf numFmtId="0" fontId="3" fillId="5" borderId="0" xfId="2" applyFont="1" applyFill="1"/>
    <xf numFmtId="0" fontId="2" fillId="2" borderId="0" xfId="2" applyFont="1" applyFill="1"/>
    <xf numFmtId="0" fontId="4" fillId="4" borderId="0" xfId="2" applyFont="1" applyFill="1" applyAlignment="1">
      <alignment horizontal="center"/>
    </xf>
    <xf numFmtId="0" fontId="4" fillId="4" borderId="0" xfId="3" applyFill="1"/>
    <xf numFmtId="0" fontId="6" fillId="4" borderId="0" xfId="4" applyFont="1" applyFill="1" applyBorder="1" applyAlignment="1">
      <alignment horizontal="left" vertical="center"/>
    </xf>
    <xf numFmtId="0" fontId="4" fillId="4" borderId="0" xfId="2" applyFill="1" applyAlignment="1">
      <alignment horizontal="left"/>
    </xf>
    <xf numFmtId="0" fontId="4" fillId="2" borderId="0" xfId="2" applyFill="1"/>
    <xf numFmtId="0" fontId="4" fillId="4" borderId="0" xfId="2" applyFill="1"/>
    <xf numFmtId="0" fontId="4" fillId="3" borderId="0" xfId="2" applyFill="1"/>
    <xf numFmtId="0" fontId="2" fillId="3" borderId="0" xfId="2" applyFont="1" applyFill="1"/>
    <xf numFmtId="0" fontId="4" fillId="0" borderId="0" xfId="2" applyAlignment="1">
      <alignment horizontal="right"/>
    </xf>
    <xf numFmtId="0" fontId="2" fillId="0" borderId="0" xfId="2" applyFont="1"/>
    <xf numFmtId="0" fontId="4" fillId="0" borderId="0" xfId="2"/>
    <xf numFmtId="0" fontId="4" fillId="0" borderId="0" xfId="2" quotePrefix="1" applyAlignment="1">
      <alignment horizontal="right"/>
    </xf>
    <xf numFmtId="164" fontId="4" fillId="0" borderId="0" xfId="2" applyNumberFormat="1" applyFont="1"/>
    <xf numFmtId="0" fontId="4" fillId="0" borderId="0" xfId="2" applyFont="1"/>
    <xf numFmtId="0" fontId="4" fillId="0" borderId="0" xfId="4" applyFont="1"/>
    <xf numFmtId="0" fontId="0" fillId="0" borderId="0" xfId="4" applyFont="1"/>
    <xf numFmtId="0" fontId="10" fillId="2" borderId="0" xfId="2" applyFont="1" applyFill="1"/>
    <xf numFmtId="0" fontId="1" fillId="5" borderId="0" xfId="2" applyFont="1" applyFill="1" applyAlignment="1">
      <alignment wrapText="1"/>
    </xf>
    <xf numFmtId="2" fontId="1" fillId="5" borderId="0" xfId="2" applyNumberFormat="1" applyFont="1" applyFill="1" applyAlignment="1">
      <alignment horizontal="center" wrapText="1"/>
    </xf>
    <xf numFmtId="0" fontId="1" fillId="5" borderId="0" xfId="2" applyFont="1" applyFill="1" applyAlignment="1">
      <alignment horizontal="center" wrapText="1"/>
    </xf>
    <xf numFmtId="0" fontId="1" fillId="5" borderId="0" xfId="2" applyFont="1" applyFill="1" applyAlignment="1"/>
    <xf numFmtId="0" fontId="0" fillId="0" borderId="0" xfId="2" applyFont="1"/>
    <xf numFmtId="2" fontId="1" fillId="5" borderId="6" xfId="2" applyNumberFormat="1" applyFont="1" applyFill="1" applyBorder="1" applyAlignment="1">
      <alignment horizontal="center" wrapText="1"/>
    </xf>
    <xf numFmtId="0" fontId="10" fillId="2" borderId="6" xfId="2" applyFont="1" applyFill="1" applyBorder="1"/>
    <xf numFmtId="2" fontId="4" fillId="4" borderId="6" xfId="2" applyNumberFormat="1" applyFont="1" applyFill="1" applyBorder="1" applyAlignment="1">
      <alignment horizontal="center"/>
    </xf>
    <xf numFmtId="2" fontId="4" fillId="7" borderId="6" xfId="2" applyNumberFormat="1" applyFont="1" applyFill="1" applyBorder="1" applyAlignment="1">
      <alignment horizontal="center"/>
    </xf>
    <xf numFmtId="0" fontId="2" fillId="3" borderId="6" xfId="2" applyFont="1" applyFill="1" applyBorder="1"/>
    <xf numFmtId="2" fontId="4" fillId="0" borderId="6" xfId="2" applyNumberFormat="1" applyBorder="1" applyAlignment="1">
      <alignment horizontal="center"/>
    </xf>
    <xf numFmtId="2" fontId="4" fillId="0" borderId="6" xfId="2" applyNumberFormat="1" applyBorder="1"/>
    <xf numFmtId="0" fontId="4" fillId="0" borderId="6" xfId="2" applyBorder="1"/>
    <xf numFmtId="0" fontId="1" fillId="5" borderId="6" xfId="2" applyFont="1" applyFill="1" applyBorder="1" applyAlignment="1">
      <alignment horizontal="center" wrapText="1"/>
    </xf>
    <xf numFmtId="0" fontId="4" fillId="4" borderId="6" xfId="2" applyFill="1" applyBorder="1"/>
    <xf numFmtId="0" fontId="4" fillId="4" borderId="6" xfId="2" applyFill="1" applyBorder="1" applyAlignment="1">
      <alignment horizontal="left"/>
    </xf>
    <xf numFmtId="0" fontId="4" fillId="4" borderId="6" xfId="3" applyFill="1" applyBorder="1"/>
    <xf numFmtId="0" fontId="0" fillId="0" borderId="0" xfId="2" quotePrefix="1" applyFont="1" applyAlignment="1">
      <alignment horizontal="right"/>
    </xf>
    <xf numFmtId="0" fontId="13" fillId="0" borderId="3" xfId="0" applyFont="1" applyBorder="1" applyAlignment="1">
      <alignment horizontal="center"/>
    </xf>
    <xf numFmtId="9" fontId="2" fillId="3" borderId="6" xfId="1" applyFont="1" applyFill="1" applyBorder="1"/>
    <xf numFmtId="164" fontId="0" fillId="0" borderId="0" xfId="2" applyNumberFormat="1" applyFont="1"/>
    <xf numFmtId="0" fontId="0" fillId="0" borderId="0" xfId="2" applyFont="1" applyAlignment="1">
      <alignment horizontal="right"/>
    </xf>
    <xf numFmtId="0" fontId="4" fillId="0" borderId="0" xfId="2" applyAlignment="1">
      <alignment horizontal="center"/>
    </xf>
    <xf numFmtId="0" fontId="0" fillId="0" borderId="0" xfId="0"/>
    <xf numFmtId="0" fontId="2" fillId="3" borderId="0" xfId="2" applyFont="1" applyFill="1"/>
    <xf numFmtId="164" fontId="4" fillId="0" borderId="0" xfId="2" applyNumberFormat="1" applyAlignment="1">
      <alignment horizontal="center"/>
    </xf>
    <xf numFmtId="9" fontId="4" fillId="4" borderId="0" xfId="5" applyFont="1" applyFill="1" applyAlignment="1">
      <alignment horizontal="center"/>
    </xf>
    <xf numFmtId="9" fontId="4" fillId="4" borderId="0" xfId="1" applyFont="1" applyFill="1" applyAlignment="1">
      <alignment horizontal="center"/>
    </xf>
    <xf numFmtId="0" fontId="2" fillId="3" borderId="6" xfId="2" applyFont="1" applyFill="1" applyBorder="1"/>
    <xf numFmtId="9" fontId="4" fillId="4" borderId="6" xfId="1" applyFont="1" applyFill="1" applyBorder="1" applyAlignment="1">
      <alignment horizontal="center"/>
    </xf>
    <xf numFmtId="2" fontId="4" fillId="0" borderId="6" xfId="2" applyNumberFormat="1" applyBorder="1" applyAlignment="1">
      <alignment horizontal="center"/>
    </xf>
    <xf numFmtId="9" fontId="4" fillId="4" borderId="6" xfId="5" applyFont="1" applyFill="1" applyBorder="1" applyAlignment="1">
      <alignment horizontal="center"/>
    </xf>
    <xf numFmtId="164" fontId="4" fillId="0" borderId="6" xfId="2" applyNumberFormat="1" applyBorder="1" applyAlignment="1">
      <alignment horizontal="center"/>
    </xf>
    <xf numFmtId="9" fontId="4" fillId="0" borderId="0" xfId="2" applyNumberFormat="1" applyAlignment="1">
      <alignment horizontal="center"/>
    </xf>
    <xf numFmtId="9" fontId="4" fillId="0" borderId="6" xfId="2" applyNumberFormat="1" applyBorder="1" applyAlignment="1">
      <alignment horizontal="center"/>
    </xf>
    <xf numFmtId="9" fontId="2" fillId="3" borderId="6" xfId="1" applyFont="1" applyFill="1" applyBorder="1"/>
    <xf numFmtId="9" fontId="4" fillId="0" borderId="6" xfId="1" applyBorder="1" applyAlignment="1">
      <alignment horizontal="center"/>
    </xf>
    <xf numFmtId="9" fontId="14" fillId="4" borderId="6" xfId="1" applyFont="1" applyFill="1" applyBorder="1" applyAlignment="1">
      <alignment horizontal="center"/>
    </xf>
    <xf numFmtId="9" fontId="4" fillId="0" borderId="0" xfId="1" applyAlignment="1">
      <alignment horizontal="center"/>
    </xf>
    <xf numFmtId="9" fontId="5" fillId="0" borderId="6" xfId="1" applyFont="1" applyFill="1" applyBorder="1" applyAlignment="1">
      <alignment horizontal="center"/>
    </xf>
    <xf numFmtId="9" fontId="0" fillId="0" borderId="6" xfId="1" applyFont="1" applyBorder="1" applyAlignment="1">
      <alignment horizontal="center"/>
    </xf>
    <xf numFmtId="2" fontId="0" fillId="0" borderId="6" xfId="2" applyNumberFormat="1" applyFont="1" applyBorder="1" applyAlignment="1">
      <alignment horizontal="center"/>
    </xf>
    <xf numFmtId="164" fontId="0" fillId="0" borderId="6" xfId="2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2" fillId="3" borderId="0" xfId="2" applyFont="1" applyFill="1"/>
    <xf numFmtId="9" fontId="0" fillId="4" borderId="0" xfId="1" applyFont="1" applyFill="1" applyAlignment="1">
      <alignment horizontal="center"/>
    </xf>
    <xf numFmtId="9" fontId="2" fillId="4" borderId="0" xfId="1" applyFont="1" applyFill="1" applyAlignment="1">
      <alignment horizontal="center"/>
    </xf>
    <xf numFmtId="9" fontId="2" fillId="14" borderId="0" xfId="1" applyFont="1" applyFill="1" applyAlignment="1">
      <alignment horizontal="center"/>
    </xf>
    <xf numFmtId="1" fontId="2" fillId="14" borderId="0" xfId="0" applyNumberFormat="1" applyFont="1" applyFill="1" applyAlignment="1">
      <alignment horizontal="center"/>
    </xf>
    <xf numFmtId="9" fontId="2" fillId="0" borderId="0" xfId="1" applyFont="1"/>
    <xf numFmtId="9" fontId="2" fillId="0" borderId="0" xfId="1" applyFont="1" applyAlignment="1">
      <alignment horizontal="center"/>
    </xf>
    <xf numFmtId="9" fontId="4" fillId="0" borderId="6" xfId="2" applyNumberForma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0" fillId="0" borderId="0" xfId="0" applyAlignment="1"/>
    <xf numFmtId="0" fontId="1" fillId="5" borderId="0" xfId="0" applyFont="1" applyFill="1" applyAlignment="1">
      <alignment horizontal="center" vertical="center" wrapText="1"/>
    </xf>
    <xf numFmtId="9" fontId="0" fillId="0" borderId="9" xfId="1" applyFont="1" applyFill="1" applyBorder="1" applyAlignment="1">
      <alignment horizontal="center"/>
    </xf>
    <xf numFmtId="9" fontId="0" fillId="0" borderId="10" xfId="1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2" fillId="0" borderId="0" xfId="2" applyFont="1"/>
    <xf numFmtId="0" fontId="4" fillId="0" borderId="0" xfId="2"/>
    <xf numFmtId="0" fontId="4" fillId="0" borderId="0" xfId="2" applyFont="1"/>
    <xf numFmtId="0" fontId="0" fillId="0" borderId="0" xfId="2" applyFont="1"/>
    <xf numFmtId="0" fontId="2" fillId="3" borderId="6" xfId="2" applyFont="1" applyFill="1" applyBorder="1"/>
    <xf numFmtId="0" fontId="4" fillId="3" borderId="6" xfId="2" applyFill="1" applyBorder="1"/>
    <xf numFmtId="9" fontId="0" fillId="4" borderId="0" xfId="1" applyFont="1" applyFill="1" applyAlignment="1">
      <alignment horizontal="center"/>
    </xf>
    <xf numFmtId="9" fontId="2" fillId="4" borderId="0" xfId="1" applyFont="1" applyFill="1" applyAlignment="1">
      <alignment horizontal="center"/>
    </xf>
    <xf numFmtId="9" fontId="2" fillId="14" borderId="0" xfId="1" applyFont="1" applyFill="1" applyAlignment="1">
      <alignment horizontal="center"/>
    </xf>
    <xf numFmtId="1" fontId="2" fillId="14" borderId="0" xfId="0" applyNumberFormat="1" applyFont="1" applyFill="1" applyAlignment="1">
      <alignment horizontal="center"/>
    </xf>
    <xf numFmtId="9" fontId="2" fillId="0" borderId="0" xfId="1" applyFont="1"/>
    <xf numFmtId="9" fontId="2" fillId="0" borderId="0" xfId="1" applyFont="1" applyAlignment="1">
      <alignment horizontal="center"/>
    </xf>
    <xf numFmtId="9" fontId="4" fillId="0" borderId="0" xfId="2" applyNumberFormat="1" applyAlignment="1">
      <alignment horizontal="center"/>
    </xf>
    <xf numFmtId="9" fontId="4" fillId="0" borderId="6" xfId="2" applyNumberForma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0" fillId="0" borderId="0" xfId="0" applyAlignment="1"/>
    <xf numFmtId="0" fontId="1" fillId="5" borderId="0" xfId="0" applyFont="1" applyFill="1" applyAlignment="1">
      <alignment horizontal="center" vertical="center" wrapText="1"/>
    </xf>
    <xf numFmtId="9" fontId="2" fillId="3" borderId="6" xfId="1" applyFont="1" applyFill="1" applyBorder="1"/>
    <xf numFmtId="9" fontId="0" fillId="0" borderId="9" xfId="1" applyFont="1" applyFill="1" applyBorder="1" applyAlignment="1">
      <alignment horizontal="center"/>
    </xf>
    <xf numFmtId="9" fontId="0" fillId="0" borderId="10" xfId="1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2" fontId="4" fillId="3" borderId="6" xfId="2" applyNumberFormat="1" applyFill="1" applyBorder="1"/>
    <xf numFmtId="9" fontId="4" fillId="3" borderId="0" xfId="2" applyNumberFormat="1" applyFill="1" applyAlignment="1">
      <alignment horizontal="center"/>
    </xf>
    <xf numFmtId="0" fontId="0" fillId="0" borderId="0" xfId="2" applyFont="1" applyAlignment="1">
      <alignment wrapText="1"/>
    </xf>
    <xf numFmtId="9" fontId="4" fillId="3" borderId="6" xfId="2" applyNumberFormat="1" applyFill="1" applyBorder="1" applyAlignment="1">
      <alignment horizontal="center"/>
    </xf>
    <xf numFmtId="0" fontId="4" fillId="3" borderId="0" xfId="2" applyFill="1"/>
    <xf numFmtId="0" fontId="2" fillId="3" borderId="0" xfId="2" applyFont="1" applyFill="1"/>
    <xf numFmtId="0" fontId="4" fillId="0" borderId="0" xfId="2" applyFont="1"/>
    <xf numFmtId="0" fontId="0" fillId="0" borderId="0" xfId="0" applyAlignment="1">
      <alignment horizontal="left" wrapText="1"/>
    </xf>
    <xf numFmtId="0" fontId="4" fillId="3" borderId="0" xfId="2" applyFill="1" applyBorder="1"/>
    <xf numFmtId="0" fontId="4" fillId="0" borderId="6" xfId="2" applyBorder="1" applyAlignment="1">
      <alignment horizontal="center"/>
    </xf>
    <xf numFmtId="0" fontId="2" fillId="3" borderId="0" xfId="2" applyFont="1" applyFill="1" applyBorder="1"/>
    <xf numFmtId="0" fontId="4" fillId="2" borderId="6" xfId="2" applyFill="1" applyBorder="1" applyAlignment="1">
      <alignment horizontal="center"/>
    </xf>
    <xf numFmtId="0" fontId="4" fillId="2" borderId="0" xfId="2" applyFill="1" applyAlignment="1">
      <alignment horizontal="center"/>
    </xf>
    <xf numFmtId="0" fontId="4" fillId="3" borderId="0" xfId="2" applyFill="1" applyBorder="1" applyAlignment="1">
      <alignment horizontal="center"/>
    </xf>
    <xf numFmtId="0" fontId="4" fillId="3" borderId="0" xfId="2" applyFill="1" applyAlignment="1">
      <alignment horizontal="center"/>
    </xf>
    <xf numFmtId="0" fontId="4" fillId="3" borderId="6" xfId="2" applyFill="1" applyBorder="1" applyAlignment="1">
      <alignment horizontal="center"/>
    </xf>
    <xf numFmtId="0" fontId="4" fillId="4" borderId="0" xfId="2" applyFill="1" applyBorder="1" applyAlignment="1">
      <alignment horizontal="center"/>
    </xf>
    <xf numFmtId="0" fontId="1" fillId="5" borderId="0" xfId="2" applyFont="1" applyFill="1" applyAlignment="1">
      <alignment horizontal="center" vertical="top" wrapText="1"/>
    </xf>
    <xf numFmtId="0" fontId="1" fillId="5" borderId="0" xfId="2" applyFont="1" applyFill="1" applyAlignment="1">
      <alignment horizontal="center" vertical="center" wrapText="1"/>
    </xf>
    <xf numFmtId="9" fontId="2" fillId="3" borderId="0" xfId="1" applyFont="1" applyFill="1" applyBorder="1"/>
    <xf numFmtId="9" fontId="4" fillId="4" borderId="0" xfId="2" applyNumberFormat="1" applyFill="1" applyBorder="1" applyAlignment="1">
      <alignment horizontal="center"/>
    </xf>
    <xf numFmtId="9" fontId="4" fillId="4" borderId="0" xfId="1" applyFont="1" applyFill="1" applyBorder="1" applyAlignment="1">
      <alignment horizontal="center"/>
    </xf>
    <xf numFmtId="9" fontId="4" fillId="0" borderId="0" xfId="2" applyNumberFormat="1" applyBorder="1" applyAlignment="1">
      <alignment horizontal="center"/>
    </xf>
    <xf numFmtId="0" fontId="0" fillId="0" borderId="0" xfId="2" applyFont="1" applyAlignment="1">
      <alignment horizontal="left"/>
    </xf>
    <xf numFmtId="9" fontId="33" fillId="4" borderId="26" xfId="5" applyFont="1" applyFill="1" applyBorder="1" applyAlignment="1">
      <alignment vertical="center" wrapText="1"/>
    </xf>
    <xf numFmtId="2" fontId="4" fillId="3" borderId="0" xfId="2" applyNumberFormat="1" applyFill="1" applyBorder="1"/>
    <xf numFmtId="9" fontId="0" fillId="4" borderId="2" xfId="1" applyFont="1" applyFill="1" applyBorder="1" applyAlignment="1">
      <alignment horizontal="center" vertical="top" wrapText="1"/>
    </xf>
    <xf numFmtId="0" fontId="2" fillId="0" borderId="0" xfId="0" applyFont="1" applyBorder="1"/>
    <xf numFmtId="0" fontId="0" fillId="0" borderId="0" xfId="0" applyBorder="1"/>
    <xf numFmtId="9" fontId="4" fillId="4" borderId="26" xfId="1" applyFont="1" applyFill="1" applyBorder="1" applyAlignment="1">
      <alignment horizontal="center"/>
    </xf>
    <xf numFmtId="9" fontId="4" fillId="4" borderId="0" xfId="5" applyFont="1" applyFill="1" applyBorder="1" applyAlignment="1">
      <alignment horizontal="center"/>
    </xf>
    <xf numFmtId="9" fontId="4" fillId="4" borderId="26" xfId="5" applyFont="1" applyFill="1" applyBorder="1" applyAlignment="1">
      <alignment horizontal="center"/>
    </xf>
    <xf numFmtId="0" fontId="4" fillId="0" borderId="0" xfId="2" applyBorder="1"/>
    <xf numFmtId="9" fontId="4" fillId="0" borderId="0" xfId="2" applyNumberFormat="1" applyBorder="1"/>
    <xf numFmtId="0" fontId="2" fillId="0" borderId="0" xfId="0" applyFont="1" applyBorder="1" applyAlignment="1">
      <alignment horizontal="left" vertical="top"/>
    </xf>
    <xf numFmtId="0" fontId="0" fillId="0" borderId="27" xfId="0" applyBorder="1"/>
    <xf numFmtId="0" fontId="0" fillId="0" borderId="0" xfId="0" applyFont="1" applyBorder="1"/>
    <xf numFmtId="0" fontId="0" fillId="4" borderId="0" xfId="0" applyFont="1" applyFill="1" applyBorder="1"/>
    <xf numFmtId="0" fontId="2" fillId="0" borderId="28" xfId="0" applyFont="1" applyBorder="1"/>
    <xf numFmtId="0" fontId="0" fillId="0" borderId="28" xfId="0" applyBorder="1"/>
    <xf numFmtId="0" fontId="2" fillId="0" borderId="28" xfId="0" applyFont="1" applyBorder="1" applyAlignment="1">
      <alignment horizontal="left"/>
    </xf>
    <xf numFmtId="0" fontId="37" fillId="17" borderId="0" xfId="0" applyFont="1" applyFill="1" applyBorder="1"/>
    <xf numFmtId="0" fontId="38" fillId="17" borderId="0" xfId="0" applyFont="1" applyFill="1" applyBorder="1" applyAlignment="1">
      <alignment horizontal="center"/>
    </xf>
    <xf numFmtId="9" fontId="4" fillId="4" borderId="2" xfId="1" applyFont="1" applyFill="1" applyBorder="1" applyAlignment="1">
      <alignment horizontal="center"/>
    </xf>
    <xf numFmtId="9" fontId="4" fillId="0" borderId="6" xfId="2" applyNumberFormat="1" applyBorder="1" applyAlignment="1">
      <alignment horizontal="center" vertical="center"/>
    </xf>
    <xf numFmtId="9" fontId="4" fillId="0" borderId="0" xfId="2" applyNumberFormat="1" applyAlignment="1">
      <alignment horizontal="center" vertical="center"/>
    </xf>
    <xf numFmtId="9" fontId="33" fillId="20" borderId="26" xfId="5" applyFont="1" applyFill="1" applyBorder="1" applyAlignment="1">
      <alignment vertical="center" wrapText="1"/>
    </xf>
    <xf numFmtId="0" fontId="34" fillId="36" borderId="30" xfId="0" applyFont="1" applyFill="1" applyBorder="1"/>
    <xf numFmtId="0" fontId="35" fillId="36" borderId="31" xfId="0" applyFont="1" applyFill="1" applyBorder="1"/>
    <xf numFmtId="0" fontId="35" fillId="36" borderId="32" xfId="0" applyFont="1" applyFill="1" applyBorder="1"/>
    <xf numFmtId="0" fontId="36" fillId="17" borderId="33" xfId="0" applyFont="1" applyFill="1" applyBorder="1"/>
    <xf numFmtId="0" fontId="37" fillId="17" borderId="29" xfId="0" applyFont="1" applyFill="1" applyBorder="1"/>
    <xf numFmtId="0" fontId="37" fillId="17" borderId="33" xfId="0" applyFont="1" applyFill="1" applyBorder="1"/>
    <xf numFmtId="0" fontId="38" fillId="17" borderId="29" xfId="0" applyFont="1" applyFill="1" applyBorder="1" applyAlignment="1">
      <alignment horizontal="center"/>
    </xf>
    <xf numFmtId="0" fontId="37" fillId="17" borderId="34" xfId="0" applyFont="1" applyFill="1" applyBorder="1"/>
    <xf numFmtId="0" fontId="37" fillId="17" borderId="35" xfId="0" applyFont="1" applyFill="1" applyBorder="1"/>
    <xf numFmtId="0" fontId="37" fillId="17" borderId="36" xfId="0" applyFont="1" applyFill="1" applyBorder="1"/>
    <xf numFmtId="0" fontId="0" fillId="3" borderId="0" xfId="2" applyFont="1" applyFill="1"/>
    <xf numFmtId="0" fontId="2" fillId="4" borderId="0" xfId="2" applyFont="1" applyFill="1"/>
    <xf numFmtId="0" fontId="37" fillId="4" borderId="0" xfId="0" applyFont="1" applyFill="1" applyBorder="1"/>
    <xf numFmtId="0" fontId="38" fillId="4" borderId="0" xfId="0" applyFont="1" applyFill="1" applyBorder="1" applyAlignment="1">
      <alignment horizontal="center"/>
    </xf>
    <xf numFmtId="0" fontId="2" fillId="6" borderId="0" xfId="0" applyFont="1" applyFill="1" applyBorder="1"/>
    <xf numFmtId="0" fontId="36" fillId="4" borderId="0" xfId="0" applyFont="1" applyFill="1" applyBorder="1"/>
    <xf numFmtId="0" fontId="36" fillId="4" borderId="5" xfId="0" applyFont="1" applyFill="1" applyBorder="1"/>
    <xf numFmtId="0" fontId="37" fillId="4" borderId="5" xfId="0" applyFont="1" applyFill="1" applyBorder="1"/>
    <xf numFmtId="0" fontId="0" fillId="0" borderId="26" xfId="4" applyFont="1" applyBorder="1"/>
    <xf numFmtId="164" fontId="4" fillId="0" borderId="26" xfId="2" applyNumberFormat="1" applyFont="1" applyBorder="1"/>
    <xf numFmtId="164" fontId="0" fillId="0" borderId="26" xfId="4" applyNumberFormat="1" applyFont="1" applyBorder="1"/>
    <xf numFmtId="0" fontId="0" fillId="0" borderId="0" xfId="0" applyBorder="1" applyAlignment="1">
      <alignment horizontal="left" vertical="center" wrapText="1"/>
    </xf>
    <xf numFmtId="9" fontId="33" fillId="20" borderId="26" xfId="2" applyNumberFormat="1" applyFont="1" applyFill="1" applyBorder="1" applyAlignment="1">
      <alignment horizontal="center" wrapText="1"/>
    </xf>
    <xf numFmtId="9" fontId="33" fillId="20" borderId="26" xfId="5" applyFont="1" applyFill="1" applyBorder="1" applyAlignment="1">
      <alignment horizontal="center" vertical="center" wrapText="1"/>
    </xf>
    <xf numFmtId="9" fontId="39" fillId="20" borderId="26" xfId="5" applyFont="1" applyFill="1" applyBorder="1" applyAlignment="1">
      <alignment horizontal="center" vertical="center" wrapText="1"/>
    </xf>
    <xf numFmtId="9" fontId="2" fillId="20" borderId="26" xfId="5" applyFont="1" applyFill="1" applyBorder="1" applyAlignment="1">
      <alignment horizontal="center" vertical="center" wrapText="1"/>
    </xf>
    <xf numFmtId="9" fontId="2" fillId="4" borderId="0" xfId="1" applyFont="1" applyFill="1" applyBorder="1" applyAlignment="1">
      <alignment horizontal="center" vertical="center" wrapText="1"/>
    </xf>
    <xf numFmtId="9" fontId="2" fillId="20" borderId="6" xfId="1" applyFont="1" applyFill="1" applyBorder="1" applyAlignment="1">
      <alignment horizontal="center" vertical="center" wrapText="1"/>
    </xf>
    <xf numFmtId="9" fontId="2" fillId="20" borderId="0" xfId="1" applyFont="1" applyFill="1" applyBorder="1" applyAlignment="1">
      <alignment horizontal="center" vertical="center" wrapText="1"/>
    </xf>
    <xf numFmtId="9" fontId="0" fillId="20" borderId="26" xfId="2" applyNumberFormat="1" applyFont="1" applyFill="1" applyBorder="1" applyAlignment="1">
      <alignment horizontal="center" wrapText="1"/>
    </xf>
    <xf numFmtId="9" fontId="4" fillId="20" borderId="26" xfId="2" applyNumberFormat="1" applyFill="1" applyBorder="1" applyAlignment="1">
      <alignment horizontal="center" wrapText="1"/>
    </xf>
    <xf numFmtId="9" fontId="32" fillId="20" borderId="26" xfId="5" applyFont="1" applyFill="1" applyBorder="1" applyAlignment="1">
      <alignment horizontal="center" vertical="center" wrapText="1"/>
    </xf>
    <xf numFmtId="9" fontId="32" fillId="20" borderId="0" xfId="5" applyFont="1" applyFill="1" applyBorder="1" applyAlignment="1">
      <alignment horizontal="center" vertical="center" wrapText="1"/>
    </xf>
    <xf numFmtId="9" fontId="0" fillId="20" borderId="0" xfId="2" applyNumberFormat="1" applyFont="1" applyFill="1" applyBorder="1" applyAlignment="1">
      <alignment horizontal="center" wrapText="1"/>
    </xf>
    <xf numFmtId="9" fontId="4" fillId="20" borderId="0" xfId="2" applyNumberFormat="1" applyFill="1" applyBorder="1" applyAlignment="1">
      <alignment horizontal="center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left" wrapText="1"/>
    </xf>
    <xf numFmtId="0" fontId="2" fillId="18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9" fontId="2" fillId="20" borderId="12" xfId="1" applyFont="1" applyFill="1" applyBorder="1" applyAlignment="1">
      <alignment horizontal="center" vertical="center" wrapText="1"/>
    </xf>
    <xf numFmtId="9" fontId="2" fillId="20" borderId="14" xfId="1" applyFont="1" applyFill="1" applyBorder="1" applyAlignment="1">
      <alignment horizontal="center" vertical="center" wrapText="1"/>
    </xf>
    <xf numFmtId="9" fontId="2" fillId="20" borderId="16" xfId="1" applyFont="1" applyFill="1" applyBorder="1" applyAlignment="1">
      <alignment horizontal="center" vertical="center" wrapText="1"/>
    </xf>
    <xf numFmtId="9" fontId="2" fillId="20" borderId="6" xfId="2" applyNumberFormat="1" applyFont="1" applyFill="1" applyBorder="1" applyAlignment="1">
      <alignment horizontal="center" vertical="center" wrapText="1"/>
    </xf>
    <xf numFmtId="9" fontId="2" fillId="20" borderId="0" xfId="2" applyNumberFormat="1" applyFont="1" applyFill="1" applyBorder="1" applyAlignment="1">
      <alignment horizontal="center" vertical="center" wrapText="1"/>
    </xf>
    <xf numFmtId="9" fontId="2" fillId="20" borderId="16" xfId="2" applyNumberFormat="1" applyFont="1" applyFill="1" applyBorder="1" applyAlignment="1">
      <alignment horizontal="center" vertical="center" wrapText="1"/>
    </xf>
    <xf numFmtId="9" fontId="2" fillId="20" borderId="13" xfId="1" applyFont="1" applyFill="1" applyBorder="1" applyAlignment="1">
      <alignment horizontal="center" vertical="center" wrapText="1"/>
    </xf>
    <xf numFmtId="9" fontId="2" fillId="20" borderId="15" xfId="1" applyFont="1" applyFill="1" applyBorder="1" applyAlignment="1">
      <alignment horizontal="center" vertical="center" wrapText="1"/>
    </xf>
    <xf numFmtId="9" fontId="2" fillId="20" borderId="17" xfId="1" applyFont="1" applyFill="1" applyBorder="1" applyAlignment="1">
      <alignment horizontal="center" vertical="center" wrapText="1"/>
    </xf>
    <xf numFmtId="9" fontId="2" fillId="20" borderId="11" xfId="1" applyFont="1" applyFill="1" applyBorder="1" applyAlignment="1">
      <alignment horizontal="center" vertical="center" wrapText="1"/>
    </xf>
    <xf numFmtId="9" fontId="2" fillId="20" borderId="18" xfId="1" applyFont="1" applyFill="1" applyBorder="1" applyAlignment="1">
      <alignment horizontal="center" vertical="center" wrapText="1"/>
    </xf>
    <xf numFmtId="9" fontId="2" fillId="20" borderId="13" xfId="2" applyNumberFormat="1" applyFont="1" applyFill="1" applyBorder="1" applyAlignment="1">
      <alignment horizontal="center" vertical="center" wrapText="1"/>
    </xf>
    <xf numFmtId="9" fontId="2" fillId="20" borderId="12" xfId="2" applyNumberFormat="1" applyFont="1" applyFill="1" applyBorder="1" applyAlignment="1">
      <alignment horizontal="center" vertical="center" wrapText="1"/>
    </xf>
    <xf numFmtId="9" fontId="2" fillId="20" borderId="14" xfId="2" applyNumberFormat="1" applyFont="1" applyFill="1" applyBorder="1" applyAlignment="1">
      <alignment horizontal="center" vertical="center" wrapText="1"/>
    </xf>
    <xf numFmtId="9" fontId="2" fillId="20" borderId="15" xfId="2" applyNumberFormat="1" applyFont="1" applyFill="1" applyBorder="1" applyAlignment="1">
      <alignment horizontal="center" vertical="center" wrapText="1"/>
    </xf>
    <xf numFmtId="9" fontId="2" fillId="20" borderId="17" xfId="2" applyNumberFormat="1" applyFont="1" applyFill="1" applyBorder="1" applyAlignment="1">
      <alignment horizontal="center" vertical="center" wrapText="1"/>
    </xf>
    <xf numFmtId="9" fontId="2" fillId="20" borderId="11" xfId="2" applyNumberFormat="1" applyFont="1" applyFill="1" applyBorder="1" applyAlignment="1">
      <alignment horizontal="center" vertical="center" wrapText="1"/>
    </xf>
    <xf numFmtId="9" fontId="2" fillId="20" borderId="18" xfId="2" applyNumberFormat="1" applyFont="1" applyFill="1" applyBorder="1" applyAlignment="1">
      <alignment horizontal="center" vertical="center" wrapText="1"/>
    </xf>
    <xf numFmtId="9" fontId="2" fillId="18" borderId="6" xfId="2" applyNumberFormat="1" applyFont="1" applyFill="1" applyBorder="1" applyAlignment="1">
      <alignment horizontal="center" vertical="center" wrapText="1"/>
    </xf>
    <xf numFmtId="9" fontId="2" fillId="18" borderId="0" xfId="2" applyNumberFormat="1" applyFont="1" applyFill="1" applyBorder="1" applyAlignment="1">
      <alignment horizontal="center" vertical="center" wrapText="1"/>
    </xf>
    <xf numFmtId="9" fontId="2" fillId="18" borderId="0" xfId="2" applyNumberFormat="1" applyFont="1" applyFill="1" applyAlignment="1">
      <alignment horizontal="center" vertical="center" wrapText="1"/>
    </xf>
    <xf numFmtId="9" fontId="2" fillId="19" borderId="6" xfId="1" applyFont="1" applyFill="1" applyBorder="1" applyAlignment="1">
      <alignment horizontal="center" vertical="center" wrapText="1"/>
    </xf>
    <xf numFmtId="9" fontId="2" fillId="19" borderId="0" xfId="1" applyFont="1" applyFill="1" applyBorder="1" applyAlignment="1">
      <alignment horizontal="center" vertical="center" wrapText="1"/>
    </xf>
  </cellXfs>
  <cellStyles count="3109">
    <cellStyle name="20% - Accent1 2" xfId="62"/>
    <cellStyle name="20% - Accent1 3" xfId="103"/>
    <cellStyle name="20% - Accent1 4" xfId="157"/>
    <cellStyle name="20% - Accent1 5" xfId="258"/>
    <cellStyle name="20% - Accent1 6" xfId="393"/>
    <cellStyle name="20% - Accent1 7" xfId="634"/>
    <cellStyle name="20% - Accent1 8" xfId="25"/>
    <cellStyle name="20% - Accent2 2" xfId="63"/>
    <cellStyle name="20% - Accent2 3" xfId="104"/>
    <cellStyle name="20% - Accent2 4" xfId="158"/>
    <cellStyle name="20% - Accent2 5" xfId="259"/>
    <cellStyle name="20% - Accent2 6" xfId="394"/>
    <cellStyle name="20% - Accent2 7" xfId="635"/>
    <cellStyle name="20% - Accent2 8" xfId="26"/>
    <cellStyle name="20% - Accent3 2" xfId="64"/>
    <cellStyle name="20% - Accent3 3" xfId="105"/>
    <cellStyle name="20% - Accent3 4" xfId="159"/>
    <cellStyle name="20% - Accent3 5" xfId="260"/>
    <cellStyle name="20% - Accent3 6" xfId="395"/>
    <cellStyle name="20% - Accent3 7" xfId="636"/>
    <cellStyle name="20% - Accent3 8" xfId="27"/>
    <cellStyle name="20% - Accent4 2" xfId="65"/>
    <cellStyle name="20% - Accent4 3" xfId="106"/>
    <cellStyle name="20% - Accent4 4" xfId="160"/>
    <cellStyle name="20% - Accent4 5" xfId="261"/>
    <cellStyle name="20% - Accent4 6" xfId="396"/>
    <cellStyle name="20% - Accent4 7" xfId="637"/>
    <cellStyle name="20% - Accent4 8" xfId="28"/>
    <cellStyle name="20% - Accent5 2" xfId="66"/>
    <cellStyle name="20% - Accent5 3" xfId="107"/>
    <cellStyle name="20% - Accent5 4" xfId="161"/>
    <cellStyle name="20% - Accent5 5" xfId="262"/>
    <cellStyle name="20% - Accent5 6" xfId="397"/>
    <cellStyle name="20% - Accent5 7" xfId="638"/>
    <cellStyle name="20% - Accent5 8" xfId="29"/>
    <cellStyle name="20% - Accent6 2" xfId="67"/>
    <cellStyle name="20% - Accent6 3" xfId="108"/>
    <cellStyle name="20% - Accent6 4" xfId="162"/>
    <cellStyle name="20% - Accent6 5" xfId="263"/>
    <cellStyle name="20% - Accent6 6" xfId="398"/>
    <cellStyle name="20% - Accent6 7" xfId="639"/>
    <cellStyle name="20% - Accent6 8" xfId="30"/>
    <cellStyle name="40% - Accent1 2" xfId="68"/>
    <cellStyle name="40% - Accent1 3" xfId="109"/>
    <cellStyle name="40% - Accent1 4" xfId="163"/>
    <cellStyle name="40% - Accent1 5" xfId="264"/>
    <cellStyle name="40% - Accent1 6" xfId="399"/>
    <cellStyle name="40% - Accent1 7" xfId="640"/>
    <cellStyle name="40% - Accent1 8" xfId="31"/>
    <cellStyle name="40% - Accent2 2" xfId="69"/>
    <cellStyle name="40% - Accent2 3" xfId="110"/>
    <cellStyle name="40% - Accent2 4" xfId="164"/>
    <cellStyle name="40% - Accent2 5" xfId="265"/>
    <cellStyle name="40% - Accent2 6" xfId="400"/>
    <cellStyle name="40% - Accent2 7" xfId="641"/>
    <cellStyle name="40% - Accent2 8" xfId="32"/>
    <cellStyle name="40% - Accent3 2" xfId="70"/>
    <cellStyle name="40% - Accent3 3" xfId="111"/>
    <cellStyle name="40% - Accent3 4" xfId="165"/>
    <cellStyle name="40% - Accent3 5" xfId="266"/>
    <cellStyle name="40% - Accent3 6" xfId="401"/>
    <cellStyle name="40% - Accent3 7" xfId="642"/>
    <cellStyle name="40% - Accent3 8" xfId="33"/>
    <cellStyle name="40% - Accent4 2" xfId="71"/>
    <cellStyle name="40% - Accent4 3" xfId="112"/>
    <cellStyle name="40% - Accent4 4" xfId="166"/>
    <cellStyle name="40% - Accent4 5" xfId="267"/>
    <cellStyle name="40% - Accent4 6" xfId="402"/>
    <cellStyle name="40% - Accent4 7" xfId="643"/>
    <cellStyle name="40% - Accent4 8" xfId="34"/>
    <cellStyle name="40% - Accent5 2" xfId="72"/>
    <cellStyle name="40% - Accent5 3" xfId="113"/>
    <cellStyle name="40% - Accent5 4" xfId="167"/>
    <cellStyle name="40% - Accent5 5" xfId="268"/>
    <cellStyle name="40% - Accent5 6" xfId="403"/>
    <cellStyle name="40% - Accent5 7" xfId="644"/>
    <cellStyle name="40% - Accent5 8" xfId="35"/>
    <cellStyle name="40% - Accent6 2" xfId="73"/>
    <cellStyle name="40% - Accent6 3" xfId="114"/>
    <cellStyle name="40% - Accent6 4" xfId="168"/>
    <cellStyle name="40% - Accent6 5" xfId="269"/>
    <cellStyle name="40% - Accent6 6" xfId="404"/>
    <cellStyle name="40% - Accent6 7" xfId="645"/>
    <cellStyle name="40% - Accent6 8" xfId="36"/>
    <cellStyle name="60% - Accent1 2" xfId="74"/>
    <cellStyle name="60% - Accent1 3" xfId="115"/>
    <cellStyle name="60% - Accent1 4" xfId="169"/>
    <cellStyle name="60% - Accent1 5" xfId="270"/>
    <cellStyle name="60% - Accent1 6" xfId="405"/>
    <cellStyle name="60% - Accent1 7" xfId="646"/>
    <cellStyle name="60% - Accent1 8" xfId="37"/>
    <cellStyle name="60% - Accent2 2" xfId="75"/>
    <cellStyle name="60% - Accent2 3" xfId="116"/>
    <cellStyle name="60% - Accent2 4" xfId="170"/>
    <cellStyle name="60% - Accent2 5" xfId="271"/>
    <cellStyle name="60% - Accent2 6" xfId="406"/>
    <cellStyle name="60% - Accent2 7" xfId="647"/>
    <cellStyle name="60% - Accent2 8" xfId="38"/>
    <cellStyle name="60% - Accent3 2" xfId="76"/>
    <cellStyle name="60% - Accent3 3" xfId="117"/>
    <cellStyle name="60% - Accent3 4" xfId="171"/>
    <cellStyle name="60% - Accent3 5" xfId="272"/>
    <cellStyle name="60% - Accent3 6" xfId="407"/>
    <cellStyle name="60% - Accent3 7" xfId="648"/>
    <cellStyle name="60% - Accent3 8" xfId="39"/>
    <cellStyle name="60% - Accent4 2" xfId="77"/>
    <cellStyle name="60% - Accent4 3" xfId="118"/>
    <cellStyle name="60% - Accent4 4" xfId="172"/>
    <cellStyle name="60% - Accent4 5" xfId="273"/>
    <cellStyle name="60% - Accent4 6" xfId="408"/>
    <cellStyle name="60% - Accent4 7" xfId="649"/>
    <cellStyle name="60% - Accent4 8" xfId="40"/>
    <cellStyle name="60% - Accent5 2" xfId="78"/>
    <cellStyle name="60% - Accent5 3" xfId="119"/>
    <cellStyle name="60% - Accent5 4" xfId="173"/>
    <cellStyle name="60% - Accent5 5" xfId="274"/>
    <cellStyle name="60% - Accent5 6" xfId="409"/>
    <cellStyle name="60% - Accent5 7" xfId="650"/>
    <cellStyle name="60% - Accent5 8" xfId="41"/>
    <cellStyle name="60% - Accent6 2" xfId="79"/>
    <cellStyle name="60% - Accent6 3" xfId="120"/>
    <cellStyle name="60% - Accent6 4" xfId="174"/>
    <cellStyle name="60% - Accent6 5" xfId="275"/>
    <cellStyle name="60% - Accent6 6" xfId="410"/>
    <cellStyle name="60% - Accent6 7" xfId="651"/>
    <cellStyle name="60% - Accent6 8" xfId="42"/>
    <cellStyle name="Accent1 2" xfId="6"/>
    <cellStyle name="Accent2 2" xfId="7"/>
    <cellStyle name="Accent3 2" xfId="8"/>
    <cellStyle name="Accent4 2" xfId="9"/>
    <cellStyle name="Accent5 2" xfId="10"/>
    <cellStyle name="Accent6 2" xfId="11"/>
    <cellStyle name="Bad 2" xfId="80"/>
    <cellStyle name="Bad 3" xfId="121"/>
    <cellStyle name="Bad 4" xfId="175"/>
    <cellStyle name="Bad 5" xfId="276"/>
    <cellStyle name="Bad 6" xfId="411"/>
    <cellStyle name="Bad 7" xfId="657"/>
    <cellStyle name="Bad 8" xfId="43"/>
    <cellStyle name="Calculation 2" xfId="81"/>
    <cellStyle name="Calculation 3" xfId="122"/>
    <cellStyle name="Calculation 4" xfId="176"/>
    <cellStyle name="Calculation 5" xfId="277"/>
    <cellStyle name="Calculation 6" xfId="412"/>
    <cellStyle name="Calculation 7" xfId="658"/>
    <cellStyle name="Calculation 8" xfId="44"/>
    <cellStyle name="Check Cell 2" xfId="82"/>
    <cellStyle name="Check Cell 3" xfId="123"/>
    <cellStyle name="Check Cell 4" xfId="177"/>
    <cellStyle name="Check Cell 5" xfId="278"/>
    <cellStyle name="Check Cell 6" xfId="413"/>
    <cellStyle name="Check Cell 7" xfId="659"/>
    <cellStyle name="Check Cell 8" xfId="45"/>
    <cellStyle name="Euro" xfId="12"/>
    <cellStyle name="Explanatory Text 2" xfId="83"/>
    <cellStyle name="Explanatory Text 3" xfId="124"/>
    <cellStyle name="Explanatory Text 4" xfId="178"/>
    <cellStyle name="Explanatory Text 5" xfId="279"/>
    <cellStyle name="Explanatory Text 6" xfId="414"/>
    <cellStyle name="Explanatory Text 7" xfId="661"/>
    <cellStyle name="Explanatory Text 8" xfId="46"/>
    <cellStyle name="Good 2" xfId="84"/>
    <cellStyle name="Good 3" xfId="125"/>
    <cellStyle name="Good 4" xfId="179"/>
    <cellStyle name="Good 5" xfId="280"/>
    <cellStyle name="Good 6" xfId="415"/>
    <cellStyle name="Good 7" xfId="662"/>
    <cellStyle name="Good 8" xfId="47"/>
    <cellStyle name="Heading 1 2" xfId="85"/>
    <cellStyle name="Heading 1 3" xfId="126"/>
    <cellStyle name="Heading 1 4" xfId="180"/>
    <cellStyle name="Heading 1 5" xfId="281"/>
    <cellStyle name="Heading 1 6" xfId="416"/>
    <cellStyle name="Heading 1 7" xfId="663"/>
    <cellStyle name="Heading 1 8" xfId="48"/>
    <cellStyle name="Heading 2 2" xfId="86"/>
    <cellStyle name="Heading 2 3" xfId="127"/>
    <cellStyle name="Heading 2 4" xfId="181"/>
    <cellStyle name="Heading 2 5" xfId="282"/>
    <cellStyle name="Heading 2 6" xfId="417"/>
    <cellStyle name="Heading 2 7" xfId="664"/>
    <cellStyle name="Heading 2 8" xfId="49"/>
    <cellStyle name="Heading 3 2" xfId="87"/>
    <cellStyle name="Heading 3 3" xfId="128"/>
    <cellStyle name="Heading 3 4" xfId="182"/>
    <cellStyle name="Heading 3 5" xfId="283"/>
    <cellStyle name="Heading 3 6" xfId="418"/>
    <cellStyle name="Heading 3 7" xfId="665"/>
    <cellStyle name="Heading 3 8" xfId="50"/>
    <cellStyle name="Heading 4 2" xfId="88"/>
    <cellStyle name="Heading 4 3" xfId="129"/>
    <cellStyle name="Heading 4 4" xfId="183"/>
    <cellStyle name="Heading 4 5" xfId="284"/>
    <cellStyle name="Heading 4 6" xfId="419"/>
    <cellStyle name="Heading 4 7" xfId="666"/>
    <cellStyle name="Heading 4 8" xfId="51"/>
    <cellStyle name="Input 2" xfId="89"/>
    <cellStyle name="Input 3" xfId="130"/>
    <cellStyle name="Input 4" xfId="184"/>
    <cellStyle name="Input 5" xfId="285"/>
    <cellStyle name="Input 6" xfId="420"/>
    <cellStyle name="Input 7" xfId="667"/>
    <cellStyle name="Input 8" xfId="52"/>
    <cellStyle name="Linked Cell 2" xfId="90"/>
    <cellStyle name="Linked Cell 3" xfId="131"/>
    <cellStyle name="Linked Cell 4" xfId="185"/>
    <cellStyle name="Linked Cell 5" xfId="286"/>
    <cellStyle name="Linked Cell 6" xfId="421"/>
    <cellStyle name="Linked Cell 7" xfId="668"/>
    <cellStyle name="Linked Cell 8" xfId="53"/>
    <cellStyle name="Neutral 2" xfId="91"/>
    <cellStyle name="Neutral 3" xfId="132"/>
    <cellStyle name="Neutral 4" xfId="186"/>
    <cellStyle name="Neutral 5" xfId="287"/>
    <cellStyle name="Neutral 6" xfId="422"/>
    <cellStyle name="Neutral 7" xfId="669"/>
    <cellStyle name="Neutral 8" xfId="54"/>
    <cellStyle name="Normal" xfId="0" builtinId="0"/>
    <cellStyle name="Normal 10" xfId="61"/>
    <cellStyle name="Normal 11" xfId="101"/>
    <cellStyle name="Normal 11 10" xfId="2076"/>
    <cellStyle name="Normal 11 11" xfId="2564"/>
    <cellStyle name="Normal 11 2" xfId="204"/>
    <cellStyle name="Normal 11 2 2" xfId="24"/>
    <cellStyle name="Normal 11 2 2 2" xfId="577"/>
    <cellStyle name="Normal 11 2 2 2 2" xfId="1172"/>
    <cellStyle name="Normal 11 2 2 2 3" xfId="1590"/>
    <cellStyle name="Normal 11 2 2 2 4" xfId="1975"/>
    <cellStyle name="Normal 11 2 2 2 5" xfId="2358"/>
    <cellStyle name="Normal 11 2 2 2 6" xfId="2717"/>
    <cellStyle name="Normal 11 2 2 2 7" xfId="3055"/>
    <cellStyle name="Normal 11 2 2 3" xfId="939"/>
    <cellStyle name="Normal 11 2 2 4" xfId="1363"/>
    <cellStyle name="Normal 11 2 2 5" xfId="1744"/>
    <cellStyle name="Normal 11 2 2 6" xfId="2131"/>
    <cellStyle name="Normal 11 2 2 7" xfId="2500"/>
    <cellStyle name="Normal 11 2 2 8" xfId="2851"/>
    <cellStyle name="Normal 11 2 3" xfId="475"/>
    <cellStyle name="Normal 11 2 3 2" xfId="1070"/>
    <cellStyle name="Normal 11 2 3 3" xfId="1488"/>
    <cellStyle name="Normal 11 2 3 4" xfId="1873"/>
    <cellStyle name="Normal 11 2 3 5" xfId="2256"/>
    <cellStyle name="Normal 11 2 3 6" xfId="2615"/>
    <cellStyle name="Normal 11 2 3 7" xfId="2953"/>
    <cellStyle name="Normal 11 2 4" xfId="812"/>
    <cellStyle name="Normal 11 2 5" xfId="1240"/>
    <cellStyle name="Normal 11 2 6" xfId="1297"/>
    <cellStyle name="Normal 11 2 7" xfId="721"/>
    <cellStyle name="Normal 11 2 8" xfId="1804"/>
    <cellStyle name="Normal 11 2 9" xfId="2448"/>
    <cellStyle name="Normal 11 3" xfId="222"/>
    <cellStyle name="Normal 11 3 2" xfId="357"/>
    <cellStyle name="Normal 11 3 2 2" xfId="595"/>
    <cellStyle name="Normal 11 3 2 2 2" xfId="1190"/>
    <cellStyle name="Normal 11 3 2 2 3" xfId="1608"/>
    <cellStyle name="Normal 11 3 2 2 4" xfId="1993"/>
    <cellStyle name="Normal 11 3 2 2 5" xfId="2376"/>
    <cellStyle name="Normal 11 3 2 2 6" xfId="2735"/>
    <cellStyle name="Normal 11 3 2 2 7" xfId="3073"/>
    <cellStyle name="Normal 11 3 2 3" xfId="957"/>
    <cellStyle name="Normal 11 3 2 4" xfId="1381"/>
    <cellStyle name="Normal 11 3 2 5" xfId="1762"/>
    <cellStyle name="Normal 11 3 2 6" xfId="2149"/>
    <cellStyle name="Normal 11 3 2 7" xfId="2518"/>
    <cellStyle name="Normal 11 3 2 8" xfId="2869"/>
    <cellStyle name="Normal 11 3 3" xfId="493"/>
    <cellStyle name="Normal 11 3 3 2" xfId="1088"/>
    <cellStyle name="Normal 11 3 3 3" xfId="1506"/>
    <cellStyle name="Normal 11 3 3 4" xfId="1891"/>
    <cellStyle name="Normal 11 3 3 5" xfId="2274"/>
    <cellStyle name="Normal 11 3 3 6" xfId="2633"/>
    <cellStyle name="Normal 11 3 3 7" xfId="2971"/>
    <cellStyle name="Normal 11 3 4" xfId="830"/>
    <cellStyle name="Normal 11 3 5" xfId="1258"/>
    <cellStyle name="Normal 11 3 6" xfId="1294"/>
    <cellStyle name="Normal 11 3 7" xfId="692"/>
    <cellStyle name="Normal 11 3 8" xfId="671"/>
    <cellStyle name="Normal 11 3 9" xfId="2445"/>
    <cellStyle name="Normal 11 4" xfId="307"/>
    <cellStyle name="Normal 11 4 2" xfId="544"/>
    <cellStyle name="Normal 11 4 2 2" xfId="1139"/>
    <cellStyle name="Normal 11 4 2 3" xfId="1557"/>
    <cellStyle name="Normal 11 4 2 4" xfId="1942"/>
    <cellStyle name="Normal 11 4 2 5" xfId="2325"/>
    <cellStyle name="Normal 11 4 2 6" xfId="2684"/>
    <cellStyle name="Normal 11 4 2 7" xfId="3022"/>
    <cellStyle name="Normal 11 4 3" xfId="906"/>
    <cellStyle name="Normal 11 4 4" xfId="1330"/>
    <cellStyle name="Normal 11 4 5" xfId="1711"/>
    <cellStyle name="Normal 11 4 6" xfId="2098"/>
    <cellStyle name="Normal 11 4 7" xfId="2467"/>
    <cellStyle name="Normal 11 4 8" xfId="2818"/>
    <cellStyle name="Normal 11 5" xfId="442"/>
    <cellStyle name="Normal 11 5 2" xfId="1037"/>
    <cellStyle name="Normal 11 5 3" xfId="1455"/>
    <cellStyle name="Normal 11 5 4" xfId="1840"/>
    <cellStyle name="Normal 11 5 5" xfId="2223"/>
    <cellStyle name="Normal 11 5 6" xfId="2582"/>
    <cellStyle name="Normal 11 5 7" xfId="2920"/>
    <cellStyle name="Normal 11 6" xfId="725"/>
    <cellStyle name="Normal 11 7" xfId="786"/>
    <cellStyle name="Normal 11 8" xfId="1431"/>
    <cellStyle name="Normal 11 9" xfId="1688"/>
    <cellStyle name="Normal 12" xfId="152"/>
    <cellStyle name="Normal 12 10" xfId="691"/>
    <cellStyle name="Normal 12 11" xfId="743"/>
    <cellStyle name="Normal 12 2" xfId="220"/>
    <cellStyle name="Normal 12 2 2" xfId="355"/>
    <cellStyle name="Normal 12 2 2 2" xfId="593"/>
    <cellStyle name="Normal 12 2 2 2 2" xfId="1188"/>
    <cellStyle name="Normal 12 2 2 2 3" xfId="1606"/>
    <cellStyle name="Normal 12 2 2 2 4" xfId="1991"/>
    <cellStyle name="Normal 12 2 2 2 5" xfId="2374"/>
    <cellStyle name="Normal 12 2 2 2 6" xfId="2733"/>
    <cellStyle name="Normal 12 2 2 2 7" xfId="3071"/>
    <cellStyle name="Normal 12 2 2 3" xfId="955"/>
    <cellStyle name="Normal 12 2 2 4" xfId="1379"/>
    <cellStyle name="Normal 12 2 2 5" xfId="1760"/>
    <cellStyle name="Normal 12 2 2 6" xfId="2147"/>
    <cellStyle name="Normal 12 2 2 7" xfId="2516"/>
    <cellStyle name="Normal 12 2 2 8" xfId="2867"/>
    <cellStyle name="Normal 12 2 3" xfId="491"/>
    <cellStyle name="Normal 12 2 3 2" xfId="1086"/>
    <cellStyle name="Normal 12 2 3 3" xfId="1504"/>
    <cellStyle name="Normal 12 2 3 4" xfId="1889"/>
    <cellStyle name="Normal 12 2 3 5" xfId="2272"/>
    <cellStyle name="Normal 12 2 3 6" xfId="2631"/>
    <cellStyle name="Normal 12 2 3 7" xfId="2969"/>
    <cellStyle name="Normal 12 2 4" xfId="828"/>
    <cellStyle name="Normal 12 2 5" xfId="1256"/>
    <cellStyle name="Normal 12 2 6" xfId="1025"/>
    <cellStyle name="Normal 12 2 7" xfId="1798"/>
    <cellStyle name="Normal 12 2 8" xfId="2185"/>
    <cellStyle name="Normal 12 2 9" xfId="882"/>
    <cellStyle name="Normal 12 3" xfId="223"/>
    <cellStyle name="Normal 12 3 2" xfId="358"/>
    <cellStyle name="Normal 12 3 2 2" xfId="596"/>
    <cellStyle name="Normal 12 3 2 2 2" xfId="1191"/>
    <cellStyle name="Normal 12 3 2 2 3" xfId="1609"/>
    <cellStyle name="Normal 12 3 2 2 4" xfId="1994"/>
    <cellStyle name="Normal 12 3 2 2 5" xfId="2377"/>
    <cellStyle name="Normal 12 3 2 2 6" xfId="2736"/>
    <cellStyle name="Normal 12 3 2 2 7" xfId="3074"/>
    <cellStyle name="Normal 12 3 2 3" xfId="958"/>
    <cellStyle name="Normal 12 3 2 4" xfId="1382"/>
    <cellStyle name="Normal 12 3 2 5" xfId="1763"/>
    <cellStyle name="Normal 12 3 2 6" xfId="2150"/>
    <cellStyle name="Normal 12 3 2 7" xfId="2519"/>
    <cellStyle name="Normal 12 3 2 8" xfId="2870"/>
    <cellStyle name="Normal 12 3 3" xfId="494"/>
    <cellStyle name="Normal 12 3 3 2" xfId="1089"/>
    <cellStyle name="Normal 12 3 3 3" xfId="1507"/>
    <cellStyle name="Normal 12 3 3 4" xfId="1892"/>
    <cellStyle name="Normal 12 3 3 5" xfId="2275"/>
    <cellStyle name="Normal 12 3 3 6" xfId="2634"/>
    <cellStyle name="Normal 12 3 3 7" xfId="2972"/>
    <cellStyle name="Normal 12 3 4" xfId="831"/>
    <cellStyle name="Normal 12 3 5" xfId="1259"/>
    <cellStyle name="Normal 12 3 6" xfId="730"/>
    <cellStyle name="Normal 12 3 7" xfId="774"/>
    <cellStyle name="Normal 12 3 8" xfId="874"/>
    <cellStyle name="Normal 12 3 9" xfId="872"/>
    <cellStyle name="Normal 12 4" xfId="323"/>
    <cellStyle name="Normal 12 4 2" xfId="560"/>
    <cellStyle name="Normal 12 4 2 2" xfId="1155"/>
    <cellStyle name="Normal 12 4 2 3" xfId="1573"/>
    <cellStyle name="Normal 12 4 2 4" xfId="1958"/>
    <cellStyle name="Normal 12 4 2 5" xfId="2341"/>
    <cellStyle name="Normal 12 4 2 6" xfId="2700"/>
    <cellStyle name="Normal 12 4 2 7" xfId="3038"/>
    <cellStyle name="Normal 12 4 3" xfId="922"/>
    <cellStyle name="Normal 12 4 4" xfId="1346"/>
    <cellStyle name="Normal 12 4 5" xfId="1727"/>
    <cellStyle name="Normal 12 4 6" xfId="2114"/>
    <cellStyle name="Normal 12 4 7" xfId="2483"/>
    <cellStyle name="Normal 12 4 8" xfId="2834"/>
    <cellStyle name="Normal 12 5" xfId="458"/>
    <cellStyle name="Normal 12 5 2" xfId="1053"/>
    <cellStyle name="Normal 12 5 3" xfId="1471"/>
    <cellStyle name="Normal 12 5 4" xfId="1856"/>
    <cellStyle name="Normal 12 5 5" xfId="2239"/>
    <cellStyle name="Normal 12 5 6" xfId="2598"/>
    <cellStyle name="Normal 12 5 7" xfId="2936"/>
    <cellStyle name="Normal 12 6" xfId="767"/>
    <cellStyle name="Normal 12 7" xfId="731"/>
    <cellStyle name="Normal 12 8" xfId="875"/>
    <cellStyle name="Normal 12 9" xfId="773"/>
    <cellStyle name="Normal 13" xfId="153"/>
    <cellStyle name="Normal 13 10" xfId="1429"/>
    <cellStyle name="Normal 13 2" xfId="224"/>
    <cellStyle name="Normal 13 2 2" xfId="359"/>
    <cellStyle name="Normal 13 2 2 2" xfId="597"/>
    <cellStyle name="Normal 13 2 2 2 2" xfId="1192"/>
    <cellStyle name="Normal 13 2 2 2 3" xfId="1610"/>
    <cellStyle name="Normal 13 2 2 2 4" xfId="1995"/>
    <cellStyle name="Normal 13 2 2 2 5" xfId="2378"/>
    <cellStyle name="Normal 13 2 2 2 6" xfId="2737"/>
    <cellStyle name="Normal 13 2 2 2 7" xfId="3075"/>
    <cellStyle name="Normal 13 2 2 3" xfId="959"/>
    <cellStyle name="Normal 13 2 2 4" xfId="1383"/>
    <cellStyle name="Normal 13 2 2 5" xfId="1764"/>
    <cellStyle name="Normal 13 2 2 6" xfId="2151"/>
    <cellStyle name="Normal 13 2 2 7" xfId="2520"/>
    <cellStyle name="Normal 13 2 2 8" xfId="2871"/>
    <cellStyle name="Normal 13 2 3" xfId="495"/>
    <cellStyle name="Normal 13 2 3 2" xfId="1090"/>
    <cellStyle name="Normal 13 2 3 3" xfId="1508"/>
    <cellStyle name="Normal 13 2 3 4" xfId="1893"/>
    <cellStyle name="Normal 13 2 3 5" xfId="2276"/>
    <cellStyle name="Normal 13 2 3 6" xfId="2635"/>
    <cellStyle name="Normal 13 2 3 7" xfId="2973"/>
    <cellStyle name="Normal 13 2 4" xfId="832"/>
    <cellStyle name="Normal 13 2 5" xfId="1260"/>
    <cellStyle name="Normal 13 2 6" xfId="703"/>
    <cellStyle name="Normal 13 2 7" xfId="689"/>
    <cellStyle name="Normal 13 2 8" xfId="707"/>
    <cellStyle name="Normal 13 2 9" xfId="1309"/>
    <cellStyle name="Normal 13 3" xfId="324"/>
    <cellStyle name="Normal 13 3 2" xfId="561"/>
    <cellStyle name="Normal 13 3 2 2" xfId="1156"/>
    <cellStyle name="Normal 13 3 2 3" xfId="1574"/>
    <cellStyle name="Normal 13 3 2 4" xfId="1959"/>
    <cellStyle name="Normal 13 3 2 5" xfId="2342"/>
    <cellStyle name="Normal 13 3 2 6" xfId="2701"/>
    <cellStyle name="Normal 13 3 2 7" xfId="3039"/>
    <cellStyle name="Normal 13 3 3" xfId="923"/>
    <cellStyle name="Normal 13 3 4" xfId="1347"/>
    <cellStyle name="Normal 13 3 5" xfId="1728"/>
    <cellStyle name="Normal 13 3 6" xfId="2115"/>
    <cellStyle name="Normal 13 3 7" xfId="2484"/>
    <cellStyle name="Normal 13 3 8" xfId="2835"/>
    <cellStyle name="Normal 13 4" xfId="459"/>
    <cellStyle name="Normal 13 4 2" xfId="1054"/>
    <cellStyle name="Normal 13 4 3" xfId="1472"/>
    <cellStyle name="Normal 13 4 4" xfId="1857"/>
    <cellStyle name="Normal 13 4 5" xfId="2240"/>
    <cellStyle name="Normal 13 4 6" xfId="2599"/>
    <cellStyle name="Normal 13 4 7" xfId="2937"/>
    <cellStyle name="Normal 13 5" xfId="768"/>
    <cellStyle name="Normal 13 6" xfId="695"/>
    <cellStyle name="Normal 13 7" xfId="1012"/>
    <cellStyle name="Normal 13 8" xfId="1443"/>
    <cellStyle name="Normal 13 9" xfId="1699"/>
    <cellStyle name="Normal 14" xfId="156"/>
    <cellStyle name="Normal 15" xfId="221"/>
    <cellStyle name="Normal 15 2" xfId="356"/>
    <cellStyle name="Normal 15 2 2" xfId="594"/>
    <cellStyle name="Normal 15 2 2 2" xfId="1189"/>
    <cellStyle name="Normal 15 2 2 3" xfId="1607"/>
    <cellStyle name="Normal 15 2 2 4" xfId="1992"/>
    <cellStyle name="Normal 15 2 2 5" xfId="2375"/>
    <cellStyle name="Normal 15 2 2 6" xfId="2734"/>
    <cellStyle name="Normal 15 2 2 7" xfId="3072"/>
    <cellStyle name="Normal 15 2 3" xfId="956"/>
    <cellStyle name="Normal 15 2 4" xfId="1380"/>
    <cellStyle name="Normal 15 2 5" xfId="1761"/>
    <cellStyle name="Normal 15 2 6" xfId="2148"/>
    <cellStyle name="Normal 15 2 7" xfId="2517"/>
    <cellStyle name="Normal 15 2 8" xfId="2868"/>
    <cellStyle name="Normal 15 3" xfId="492"/>
    <cellStyle name="Normal 15 3 2" xfId="1087"/>
    <cellStyle name="Normal 15 3 3" xfId="1505"/>
    <cellStyle name="Normal 15 3 4" xfId="1890"/>
    <cellStyle name="Normal 15 3 5" xfId="2273"/>
    <cellStyle name="Normal 15 3 6" xfId="2632"/>
    <cellStyle name="Normal 15 3 7" xfId="2970"/>
    <cellStyle name="Normal 15 4" xfId="829"/>
    <cellStyle name="Normal 15 5" xfId="1257"/>
    <cellStyle name="Normal 15 6" xfId="1417"/>
    <cellStyle name="Normal 15 7" xfId="1676"/>
    <cellStyle name="Normal 15 8" xfId="2063"/>
    <cellStyle name="Normal 15 9" xfId="2554"/>
    <cellStyle name="Normal 16" xfId="257"/>
    <cellStyle name="Normal 16 2" xfId="528"/>
    <cellStyle name="Normal 16 2 2" xfId="1123"/>
    <cellStyle name="Normal 16 2 3" xfId="1541"/>
    <cellStyle name="Normal 16 2 4" xfId="1926"/>
    <cellStyle name="Normal 16 2 5" xfId="2309"/>
    <cellStyle name="Normal 16 2 6" xfId="2668"/>
    <cellStyle name="Normal 16 2 7" xfId="3006"/>
    <cellStyle name="Normal 16 3" xfId="865"/>
    <cellStyle name="Normal 16 4" xfId="1293"/>
    <cellStyle name="Normal 16 5" xfId="1675"/>
    <cellStyle name="Normal 16 6" xfId="2062"/>
    <cellStyle name="Normal 16 7" xfId="2444"/>
    <cellStyle name="Normal 16 8" xfId="2802"/>
    <cellStyle name="Normal 17" xfId="392"/>
    <cellStyle name="Normal 17 2" xfId="992"/>
    <cellStyle name="Normal 17 3" xfId="1416"/>
    <cellStyle name="Normal 17 4" xfId="1797"/>
    <cellStyle name="Normal 17 5" xfId="2184"/>
    <cellStyle name="Normal 17 6" xfId="2553"/>
    <cellStyle name="Normal 17 7" xfId="2904"/>
    <cellStyle name="Normal 18" xfId="630"/>
    <cellStyle name="Normal 18 2" xfId="1225"/>
    <cellStyle name="Normal 18 3" xfId="1643"/>
    <cellStyle name="Normal 18 4" xfId="2028"/>
    <cellStyle name="Normal 18 5" xfId="2411"/>
    <cellStyle name="Normal 18 6" xfId="2770"/>
    <cellStyle name="Normal 18 7" xfId="3108"/>
    <cellStyle name="Normal 19" xfId="631"/>
    <cellStyle name="Normal 2" xfId="4"/>
    <cellStyle name="Normal 2 10" xfId="55"/>
    <cellStyle name="Normal 2 2" xfId="13"/>
    <cellStyle name="Normal 2 2 2" xfId="14"/>
    <cellStyle name="Normal 2 3" xfId="23"/>
    <cellStyle name="Normal 2 3 10" xfId="675"/>
    <cellStyle name="Normal 2 3 11" xfId="1809"/>
    <cellStyle name="Normal 2 3 12" xfId="2191"/>
    <cellStyle name="Normal 2 3 2" xfId="145"/>
    <cellStyle name="Normal 2 3 2 10" xfId="1315"/>
    <cellStyle name="Normal 2 3 2 11" xfId="1817"/>
    <cellStyle name="Normal 2 3 2 2" xfId="213"/>
    <cellStyle name="Normal 2 3 2 2 2" xfId="348"/>
    <cellStyle name="Normal 2 3 2 2 2 2" xfId="586"/>
    <cellStyle name="Normal 2 3 2 2 2 2 2" xfId="1181"/>
    <cellStyle name="Normal 2 3 2 2 2 2 3" xfId="1599"/>
    <cellStyle name="Normal 2 3 2 2 2 2 4" xfId="1984"/>
    <cellStyle name="Normal 2 3 2 2 2 2 5" xfId="2367"/>
    <cellStyle name="Normal 2 3 2 2 2 2 6" xfId="2726"/>
    <cellStyle name="Normal 2 3 2 2 2 2 7" xfId="3064"/>
    <cellStyle name="Normal 2 3 2 2 2 3" xfId="948"/>
    <cellStyle name="Normal 2 3 2 2 2 4" xfId="1372"/>
    <cellStyle name="Normal 2 3 2 2 2 5" xfId="1753"/>
    <cellStyle name="Normal 2 3 2 2 2 6" xfId="2140"/>
    <cellStyle name="Normal 2 3 2 2 2 7" xfId="2509"/>
    <cellStyle name="Normal 2 3 2 2 2 8" xfId="2860"/>
    <cellStyle name="Normal 2 3 2 2 3" xfId="484"/>
    <cellStyle name="Normal 2 3 2 2 3 2" xfId="1079"/>
    <cellStyle name="Normal 2 3 2 2 3 3" xfId="1497"/>
    <cellStyle name="Normal 2 3 2 2 3 4" xfId="1882"/>
    <cellStyle name="Normal 2 3 2 2 3 5" xfId="2265"/>
    <cellStyle name="Normal 2 3 2 2 3 6" xfId="2624"/>
    <cellStyle name="Normal 2 3 2 2 3 7" xfId="2962"/>
    <cellStyle name="Normal 2 3 2 2 4" xfId="821"/>
    <cellStyle name="Normal 2 3 2 2 5" xfId="1249"/>
    <cellStyle name="Normal 2 3 2 2 6" xfId="1013"/>
    <cellStyle name="Normal 2 3 2 2 7" xfId="654"/>
    <cellStyle name="Normal 2 3 2 2 8" xfId="1435"/>
    <cellStyle name="Normal 2 3 2 2 9" xfId="885"/>
    <cellStyle name="Normal 2 3 2 3" xfId="227"/>
    <cellStyle name="Normal 2 3 2 3 2" xfId="362"/>
    <cellStyle name="Normal 2 3 2 3 2 2" xfId="600"/>
    <cellStyle name="Normal 2 3 2 3 2 2 2" xfId="1195"/>
    <cellStyle name="Normal 2 3 2 3 2 2 3" xfId="1613"/>
    <cellStyle name="Normal 2 3 2 3 2 2 4" xfId="1998"/>
    <cellStyle name="Normal 2 3 2 3 2 2 5" xfId="2381"/>
    <cellStyle name="Normal 2 3 2 3 2 2 6" xfId="2740"/>
    <cellStyle name="Normal 2 3 2 3 2 2 7" xfId="3078"/>
    <cellStyle name="Normal 2 3 2 3 2 3" xfId="962"/>
    <cellStyle name="Normal 2 3 2 3 2 4" xfId="1386"/>
    <cellStyle name="Normal 2 3 2 3 2 5" xfId="1767"/>
    <cellStyle name="Normal 2 3 2 3 2 6" xfId="2154"/>
    <cellStyle name="Normal 2 3 2 3 2 7" xfId="2523"/>
    <cellStyle name="Normal 2 3 2 3 2 8" xfId="2874"/>
    <cellStyle name="Normal 2 3 2 3 3" xfId="498"/>
    <cellStyle name="Normal 2 3 2 3 3 2" xfId="1093"/>
    <cellStyle name="Normal 2 3 2 3 3 3" xfId="1511"/>
    <cellStyle name="Normal 2 3 2 3 3 4" xfId="1896"/>
    <cellStyle name="Normal 2 3 2 3 3 5" xfId="2279"/>
    <cellStyle name="Normal 2 3 2 3 3 6" xfId="2638"/>
    <cellStyle name="Normal 2 3 2 3 3 7" xfId="2976"/>
    <cellStyle name="Normal 2 3 2 3 4" xfId="835"/>
    <cellStyle name="Normal 2 3 2 3 5" xfId="1263"/>
    <cellStyle name="Normal 2 3 2 3 6" xfId="1645"/>
    <cellStyle name="Normal 2 3 2 3 7" xfId="2032"/>
    <cellStyle name="Normal 2 3 2 3 8" xfId="2414"/>
    <cellStyle name="Normal 2 3 2 3 9" xfId="2772"/>
    <cellStyle name="Normal 2 3 2 4" xfId="316"/>
    <cellStyle name="Normal 2 3 2 4 2" xfId="553"/>
    <cellStyle name="Normal 2 3 2 4 2 2" xfId="1148"/>
    <cellStyle name="Normal 2 3 2 4 2 3" xfId="1566"/>
    <cellStyle name="Normal 2 3 2 4 2 4" xfId="1951"/>
    <cellStyle name="Normal 2 3 2 4 2 5" xfId="2334"/>
    <cellStyle name="Normal 2 3 2 4 2 6" xfId="2693"/>
    <cellStyle name="Normal 2 3 2 4 2 7" xfId="3031"/>
    <cellStyle name="Normal 2 3 2 4 3" xfId="915"/>
    <cellStyle name="Normal 2 3 2 4 4" xfId="1339"/>
    <cellStyle name="Normal 2 3 2 4 5" xfId="1720"/>
    <cellStyle name="Normal 2 3 2 4 6" xfId="2107"/>
    <cellStyle name="Normal 2 3 2 4 7" xfId="2476"/>
    <cellStyle name="Normal 2 3 2 4 8" xfId="2827"/>
    <cellStyle name="Normal 2 3 2 5" xfId="451"/>
    <cellStyle name="Normal 2 3 2 5 2" xfId="1046"/>
    <cellStyle name="Normal 2 3 2 5 3" xfId="1464"/>
    <cellStyle name="Normal 2 3 2 5 4" xfId="1849"/>
    <cellStyle name="Normal 2 3 2 5 5" xfId="2232"/>
    <cellStyle name="Normal 2 3 2 5 6" xfId="2591"/>
    <cellStyle name="Normal 2 3 2 5 7" xfId="2929"/>
    <cellStyle name="Normal 2 3 2 6" xfId="760"/>
    <cellStyle name="Normal 2 3 2 7" xfId="871"/>
    <cellStyle name="Normal 2 3 2 8" xfId="867"/>
    <cellStyle name="Normal 2 3 2 9" xfId="726"/>
    <cellStyle name="Normal 2 3 3" xfId="197"/>
    <cellStyle name="Normal 2 3 3 2" xfId="333"/>
    <cellStyle name="Normal 2 3 3 2 2" xfId="570"/>
    <cellStyle name="Normal 2 3 3 2 2 2" xfId="1165"/>
    <cellStyle name="Normal 2 3 3 2 2 3" xfId="1583"/>
    <cellStyle name="Normal 2 3 3 2 2 4" xfId="1968"/>
    <cellStyle name="Normal 2 3 3 2 2 5" xfId="2351"/>
    <cellStyle name="Normal 2 3 3 2 2 6" xfId="2710"/>
    <cellStyle name="Normal 2 3 3 2 2 7" xfId="3048"/>
    <cellStyle name="Normal 2 3 3 2 3" xfId="932"/>
    <cellStyle name="Normal 2 3 3 2 4" xfId="1356"/>
    <cellStyle name="Normal 2 3 3 2 5" xfId="1737"/>
    <cellStyle name="Normal 2 3 3 2 6" xfId="2124"/>
    <cellStyle name="Normal 2 3 3 2 7" xfId="2493"/>
    <cellStyle name="Normal 2 3 3 2 8" xfId="2844"/>
    <cellStyle name="Normal 2 3 3 3" xfId="468"/>
    <cellStyle name="Normal 2 3 3 3 2" xfId="1063"/>
    <cellStyle name="Normal 2 3 3 3 3" xfId="1481"/>
    <cellStyle name="Normal 2 3 3 3 4" xfId="1866"/>
    <cellStyle name="Normal 2 3 3 3 5" xfId="2249"/>
    <cellStyle name="Normal 2 3 3 3 6" xfId="2608"/>
    <cellStyle name="Normal 2 3 3 3 7" xfId="2946"/>
    <cellStyle name="Normal 2 3 3 4" xfId="805"/>
    <cellStyle name="Normal 2 3 3 5" xfId="1233"/>
    <cellStyle name="Normal 2 3 3 6" xfId="1421"/>
    <cellStyle name="Normal 2 3 3 7" xfId="1680"/>
    <cellStyle name="Normal 2 3 3 8" xfId="2067"/>
    <cellStyle name="Normal 2 3 3 9" xfId="2558"/>
    <cellStyle name="Normal 2 3 4" xfId="226"/>
    <cellStyle name="Normal 2 3 4 2" xfId="361"/>
    <cellStyle name="Normal 2 3 4 2 2" xfId="599"/>
    <cellStyle name="Normal 2 3 4 2 2 2" xfId="1194"/>
    <cellStyle name="Normal 2 3 4 2 2 3" xfId="1612"/>
    <cellStyle name="Normal 2 3 4 2 2 4" xfId="1997"/>
    <cellStyle name="Normal 2 3 4 2 2 5" xfId="2380"/>
    <cellStyle name="Normal 2 3 4 2 2 6" xfId="2739"/>
    <cellStyle name="Normal 2 3 4 2 2 7" xfId="3077"/>
    <cellStyle name="Normal 2 3 4 2 3" xfId="961"/>
    <cellStyle name="Normal 2 3 4 2 4" xfId="1385"/>
    <cellStyle name="Normal 2 3 4 2 5" xfId="1766"/>
    <cellStyle name="Normal 2 3 4 2 6" xfId="2153"/>
    <cellStyle name="Normal 2 3 4 2 7" xfId="2522"/>
    <cellStyle name="Normal 2 3 4 2 8" xfId="2873"/>
    <cellStyle name="Normal 2 3 4 3" xfId="497"/>
    <cellStyle name="Normal 2 3 4 3 2" xfId="1092"/>
    <cellStyle name="Normal 2 3 4 3 3" xfId="1510"/>
    <cellStyle name="Normal 2 3 4 3 4" xfId="1895"/>
    <cellStyle name="Normal 2 3 4 3 5" xfId="2278"/>
    <cellStyle name="Normal 2 3 4 3 6" xfId="2637"/>
    <cellStyle name="Normal 2 3 4 3 7" xfId="2975"/>
    <cellStyle name="Normal 2 3 4 4" xfId="834"/>
    <cellStyle name="Normal 2 3 4 5" xfId="1262"/>
    <cellStyle name="Normal 2 3 4 6" xfId="1644"/>
    <cellStyle name="Normal 2 3 4 7" xfId="2031"/>
    <cellStyle name="Normal 2 3 4 8" xfId="2413"/>
    <cellStyle name="Normal 2 3 4 9" xfId="2771"/>
    <cellStyle name="Normal 2 3 5" xfId="300"/>
    <cellStyle name="Normal 2 3 5 2" xfId="537"/>
    <cellStyle name="Normal 2 3 5 2 2" xfId="1132"/>
    <cellStyle name="Normal 2 3 5 2 3" xfId="1550"/>
    <cellStyle name="Normal 2 3 5 2 4" xfId="1935"/>
    <cellStyle name="Normal 2 3 5 2 5" xfId="2318"/>
    <cellStyle name="Normal 2 3 5 2 6" xfId="2677"/>
    <cellStyle name="Normal 2 3 5 2 7" xfId="3015"/>
    <cellStyle name="Normal 2 3 5 3" xfId="899"/>
    <cellStyle name="Normal 2 3 5 4" xfId="1323"/>
    <cellStyle name="Normal 2 3 5 5" xfId="1704"/>
    <cellStyle name="Normal 2 3 5 6" xfId="2091"/>
    <cellStyle name="Normal 2 3 5 7" xfId="2460"/>
    <cellStyle name="Normal 2 3 5 8" xfId="2811"/>
    <cellStyle name="Normal 2 3 6" xfId="435"/>
    <cellStyle name="Normal 2 3 6 2" xfId="1030"/>
    <cellStyle name="Normal 2 3 6 3" xfId="1448"/>
    <cellStyle name="Normal 2 3 6 4" xfId="1833"/>
    <cellStyle name="Normal 2 3 6 5" xfId="2216"/>
    <cellStyle name="Normal 2 3 6 6" xfId="2575"/>
    <cellStyle name="Normal 2 3 6 7" xfId="2913"/>
    <cellStyle name="Normal 2 3 7" xfId="716"/>
    <cellStyle name="Normal 2 3 8" xfId="787"/>
    <cellStyle name="Normal 2 3 9" xfId="690"/>
    <cellStyle name="Normal 2 4" xfId="102"/>
    <cellStyle name="Normal 2 4 2" xfId="133"/>
    <cellStyle name="Normal 2 4 2 10" xfId="1810"/>
    <cellStyle name="Normal 2 4 2 11" xfId="2192"/>
    <cellStyle name="Normal 2 4 2 2" xfId="205"/>
    <cellStyle name="Normal 2 4 2 2 2" xfId="340"/>
    <cellStyle name="Normal 2 4 2 2 2 2" xfId="578"/>
    <cellStyle name="Normal 2 4 2 2 2 2 2" xfId="1173"/>
    <cellStyle name="Normal 2 4 2 2 2 2 3" xfId="1591"/>
    <cellStyle name="Normal 2 4 2 2 2 2 4" xfId="1976"/>
    <cellStyle name="Normal 2 4 2 2 2 2 5" xfId="2359"/>
    <cellStyle name="Normal 2 4 2 2 2 2 6" xfId="2718"/>
    <cellStyle name="Normal 2 4 2 2 2 2 7" xfId="3056"/>
    <cellStyle name="Normal 2 4 2 2 2 3" xfId="940"/>
    <cellStyle name="Normal 2 4 2 2 2 4" xfId="1364"/>
    <cellStyle name="Normal 2 4 2 2 2 5" xfId="1745"/>
    <cellStyle name="Normal 2 4 2 2 2 6" xfId="2132"/>
    <cellStyle name="Normal 2 4 2 2 2 7" xfId="2501"/>
    <cellStyle name="Normal 2 4 2 2 2 8" xfId="2852"/>
    <cellStyle name="Normal 2 4 2 2 3" xfId="476"/>
    <cellStyle name="Normal 2 4 2 2 3 2" xfId="1071"/>
    <cellStyle name="Normal 2 4 2 2 3 3" xfId="1489"/>
    <cellStyle name="Normal 2 4 2 2 3 4" xfId="1874"/>
    <cellStyle name="Normal 2 4 2 2 3 5" xfId="2257"/>
    <cellStyle name="Normal 2 4 2 2 3 6" xfId="2616"/>
    <cellStyle name="Normal 2 4 2 2 3 7" xfId="2954"/>
    <cellStyle name="Normal 2 4 2 2 4" xfId="813"/>
    <cellStyle name="Normal 2 4 2 2 5" xfId="1241"/>
    <cellStyle name="Normal 2 4 2 2 6" xfId="868"/>
    <cellStyle name="Normal 2 4 2 2 7" xfId="771"/>
    <cellStyle name="Normal 2 4 2 2 8" xfId="1811"/>
    <cellStyle name="Normal 2 4 2 2 9" xfId="2193"/>
    <cellStyle name="Normal 2 4 2 3" xfId="228"/>
    <cellStyle name="Normal 2 4 2 3 2" xfId="363"/>
    <cellStyle name="Normal 2 4 2 3 2 2" xfId="601"/>
    <cellStyle name="Normal 2 4 2 3 2 2 2" xfId="1196"/>
    <cellStyle name="Normal 2 4 2 3 2 2 3" xfId="1614"/>
    <cellStyle name="Normal 2 4 2 3 2 2 4" xfId="1999"/>
    <cellStyle name="Normal 2 4 2 3 2 2 5" xfId="2382"/>
    <cellStyle name="Normal 2 4 2 3 2 2 6" xfId="2741"/>
    <cellStyle name="Normal 2 4 2 3 2 2 7" xfId="3079"/>
    <cellStyle name="Normal 2 4 2 3 2 3" xfId="963"/>
    <cellStyle name="Normal 2 4 2 3 2 4" xfId="1387"/>
    <cellStyle name="Normal 2 4 2 3 2 5" xfId="1768"/>
    <cellStyle name="Normal 2 4 2 3 2 6" xfId="2155"/>
    <cellStyle name="Normal 2 4 2 3 2 7" xfId="2524"/>
    <cellStyle name="Normal 2 4 2 3 2 8" xfId="2875"/>
    <cellStyle name="Normal 2 4 2 3 3" xfId="499"/>
    <cellStyle name="Normal 2 4 2 3 3 2" xfId="1094"/>
    <cellStyle name="Normal 2 4 2 3 3 3" xfId="1512"/>
    <cellStyle name="Normal 2 4 2 3 3 4" xfId="1897"/>
    <cellStyle name="Normal 2 4 2 3 3 5" xfId="2280"/>
    <cellStyle name="Normal 2 4 2 3 3 6" xfId="2639"/>
    <cellStyle name="Normal 2 4 2 3 3 7" xfId="2977"/>
    <cellStyle name="Normal 2 4 2 3 4" xfId="836"/>
    <cellStyle name="Normal 2 4 2 3 5" xfId="1264"/>
    <cellStyle name="Normal 2 4 2 3 6" xfId="1646"/>
    <cellStyle name="Normal 2 4 2 3 7" xfId="2033"/>
    <cellStyle name="Normal 2 4 2 3 8" xfId="2415"/>
    <cellStyle name="Normal 2 4 2 3 9" xfId="2773"/>
    <cellStyle name="Normal 2 4 2 4" xfId="308"/>
    <cellStyle name="Normal 2 4 2 4 2" xfId="545"/>
    <cellStyle name="Normal 2 4 2 4 2 2" xfId="1140"/>
    <cellStyle name="Normal 2 4 2 4 2 3" xfId="1558"/>
    <cellStyle name="Normal 2 4 2 4 2 4" xfId="1943"/>
    <cellStyle name="Normal 2 4 2 4 2 5" xfId="2326"/>
    <cellStyle name="Normal 2 4 2 4 2 6" xfId="2685"/>
    <cellStyle name="Normal 2 4 2 4 2 7" xfId="3023"/>
    <cellStyle name="Normal 2 4 2 4 3" xfId="907"/>
    <cellStyle name="Normal 2 4 2 4 4" xfId="1331"/>
    <cellStyle name="Normal 2 4 2 4 5" xfId="1712"/>
    <cellStyle name="Normal 2 4 2 4 6" xfId="2099"/>
    <cellStyle name="Normal 2 4 2 4 7" xfId="2468"/>
    <cellStyle name="Normal 2 4 2 4 8" xfId="2819"/>
    <cellStyle name="Normal 2 4 2 5" xfId="443"/>
    <cellStyle name="Normal 2 4 2 5 2" xfId="1038"/>
    <cellStyle name="Normal 2 4 2 5 3" xfId="1456"/>
    <cellStyle name="Normal 2 4 2 5 4" xfId="1841"/>
    <cellStyle name="Normal 2 4 2 5 5" xfId="2224"/>
    <cellStyle name="Normal 2 4 2 5 6" xfId="2583"/>
    <cellStyle name="Normal 2 4 2 5 7" xfId="2921"/>
    <cellStyle name="Normal 2 4 2 6" xfId="749"/>
    <cellStyle name="Normal 2 4 2 7" xfId="698"/>
    <cellStyle name="Normal 2 4 2 8" xfId="729"/>
    <cellStyle name="Normal 2 4 2 9" xfId="673"/>
    <cellStyle name="Normal 2 5" xfId="187"/>
    <cellStyle name="Normal 2 5 2" xfId="327"/>
    <cellStyle name="Normal 2 5 2 2" xfId="564"/>
    <cellStyle name="Normal 2 5 2 2 2" xfId="1159"/>
    <cellStyle name="Normal 2 5 2 2 3" xfId="1577"/>
    <cellStyle name="Normal 2 5 2 2 4" xfId="1962"/>
    <cellStyle name="Normal 2 5 2 2 5" xfId="2345"/>
    <cellStyle name="Normal 2 5 2 2 6" xfId="2704"/>
    <cellStyle name="Normal 2 5 2 2 7" xfId="3042"/>
    <cellStyle name="Normal 2 5 2 3" xfId="926"/>
    <cellStyle name="Normal 2 5 2 4" xfId="1350"/>
    <cellStyle name="Normal 2 5 2 5" xfId="1731"/>
    <cellStyle name="Normal 2 5 2 6" xfId="2118"/>
    <cellStyle name="Normal 2 5 2 7" xfId="2487"/>
    <cellStyle name="Normal 2 5 2 8" xfId="2838"/>
    <cellStyle name="Normal 2 5 3" xfId="462"/>
    <cellStyle name="Normal 2 5 3 2" xfId="1057"/>
    <cellStyle name="Normal 2 5 3 3" xfId="1475"/>
    <cellStyle name="Normal 2 5 3 4" xfId="1860"/>
    <cellStyle name="Normal 2 5 3 5" xfId="2243"/>
    <cellStyle name="Normal 2 5 3 6" xfId="2602"/>
    <cellStyle name="Normal 2 5 3 7" xfId="2940"/>
    <cellStyle name="Normal 2 5 4" xfId="796"/>
    <cellStyle name="Normal 2 5 5" xfId="727"/>
    <cellStyle name="Normal 2 5 6" xfId="693"/>
    <cellStyle name="Normal 2 5 7" xfId="866"/>
    <cellStyle name="Normal 2 5 8" xfId="994"/>
    <cellStyle name="Normal 2 5 9" xfId="704"/>
    <cellStyle name="Normal 2 6" xfId="225"/>
    <cellStyle name="Normal 2 6 2" xfId="360"/>
    <cellStyle name="Normal 2 6 2 2" xfId="598"/>
    <cellStyle name="Normal 2 6 2 2 2" xfId="1193"/>
    <cellStyle name="Normal 2 6 2 2 3" xfId="1611"/>
    <cellStyle name="Normal 2 6 2 2 4" xfId="1996"/>
    <cellStyle name="Normal 2 6 2 2 5" xfId="2379"/>
    <cellStyle name="Normal 2 6 2 2 6" xfId="2738"/>
    <cellStyle name="Normal 2 6 2 2 7" xfId="3076"/>
    <cellStyle name="Normal 2 6 2 3" xfId="960"/>
    <cellStyle name="Normal 2 6 2 4" xfId="1384"/>
    <cellStyle name="Normal 2 6 2 5" xfId="1765"/>
    <cellStyle name="Normal 2 6 2 6" xfId="2152"/>
    <cellStyle name="Normal 2 6 2 7" xfId="2521"/>
    <cellStyle name="Normal 2 6 2 8" xfId="2872"/>
    <cellStyle name="Normal 2 6 3" xfId="496"/>
    <cellStyle name="Normal 2 6 3 2" xfId="1091"/>
    <cellStyle name="Normal 2 6 3 3" xfId="1509"/>
    <cellStyle name="Normal 2 6 3 4" xfId="1894"/>
    <cellStyle name="Normal 2 6 3 5" xfId="2277"/>
    <cellStyle name="Normal 2 6 3 6" xfId="2636"/>
    <cellStyle name="Normal 2 6 3 7" xfId="2974"/>
    <cellStyle name="Normal 2 6 4" xfId="833"/>
    <cellStyle name="Normal 2 6 5" xfId="1261"/>
    <cellStyle name="Normal 2 6 6" xfId="745"/>
    <cellStyle name="Normal 2 6 7" xfId="2030"/>
    <cellStyle name="Normal 2 6 8" xfId="2412"/>
    <cellStyle name="Normal 2 6 9" xfId="653"/>
    <cellStyle name="Normal 2 7" xfId="288"/>
    <cellStyle name="Normal 2 7 2" xfId="529"/>
    <cellStyle name="Normal 2 7 2 2" xfId="1124"/>
    <cellStyle name="Normal 2 7 2 3" xfId="1542"/>
    <cellStyle name="Normal 2 7 2 4" xfId="1927"/>
    <cellStyle name="Normal 2 7 2 5" xfId="2310"/>
    <cellStyle name="Normal 2 7 2 6" xfId="2669"/>
    <cellStyle name="Normal 2 7 2 7" xfId="3007"/>
    <cellStyle name="Normal 2 7 3" xfId="889"/>
    <cellStyle name="Normal 2 7 4" xfId="1313"/>
    <cellStyle name="Normal 2 7 5" xfId="1694"/>
    <cellStyle name="Normal 2 7 6" xfId="2081"/>
    <cellStyle name="Normal 2 7 7" xfId="2452"/>
    <cellStyle name="Normal 2 7 8" xfId="2803"/>
    <cellStyle name="Normal 2 8" xfId="423"/>
    <cellStyle name="Normal 2 8 2" xfId="1020"/>
    <cellStyle name="Normal 2 8 3" xfId="1438"/>
    <cellStyle name="Normal 2 8 4" xfId="1822"/>
    <cellStyle name="Normal 2 8 5" xfId="2207"/>
    <cellStyle name="Normal 2 8 6" xfId="2567"/>
    <cellStyle name="Normal 2 8 7" xfId="2905"/>
    <cellStyle name="Normal 2 9" xfId="670"/>
    <cellStyle name="Normal 3" xfId="15"/>
    <cellStyle name="Normal 4" xfId="16"/>
    <cellStyle name="Normal 5" xfId="2"/>
    <cellStyle name="Normal 5 10" xfId="746"/>
    <cellStyle name="Normal 5 11" xfId="873"/>
    <cellStyle name="Normal 5 12" xfId="888"/>
    <cellStyle name="Normal 5 13" xfId="1814"/>
    <cellStyle name="Normal 5 14" xfId="2198"/>
    <cellStyle name="Normal 5 2" xfId="17"/>
    <cellStyle name="Normal 5 2 10" xfId="1436"/>
    <cellStyle name="Normal 5 2 11" xfId="1693"/>
    <cellStyle name="Normal 5 2 12" xfId="2080"/>
    <cellStyle name="Normal 5 2 13" xfId="2566"/>
    <cellStyle name="Normal 5 2 2" xfId="92"/>
    <cellStyle name="Normal 5 2 2 10" xfId="795"/>
    <cellStyle name="Normal 5 2 2 11" xfId="1815"/>
    <cellStyle name="Normal 5 2 2 12" xfId="2199"/>
    <cellStyle name="Normal 5 2 2 2" xfId="146"/>
    <cellStyle name="Normal 5 2 2 2 10" xfId="993"/>
    <cellStyle name="Normal 5 2 2 2 11" xfId="709"/>
    <cellStyle name="Normal 5 2 2 2 2" xfId="214"/>
    <cellStyle name="Normal 5 2 2 2 2 2" xfId="349"/>
    <cellStyle name="Normal 5 2 2 2 2 2 2" xfId="587"/>
    <cellStyle name="Normal 5 2 2 2 2 2 2 2" xfId="1182"/>
    <cellStyle name="Normal 5 2 2 2 2 2 2 3" xfId="1600"/>
    <cellStyle name="Normal 5 2 2 2 2 2 2 4" xfId="1985"/>
    <cellStyle name="Normal 5 2 2 2 2 2 2 5" xfId="2368"/>
    <cellStyle name="Normal 5 2 2 2 2 2 2 6" xfId="2727"/>
    <cellStyle name="Normal 5 2 2 2 2 2 2 7" xfId="3065"/>
    <cellStyle name="Normal 5 2 2 2 2 2 3" xfId="949"/>
    <cellStyle name="Normal 5 2 2 2 2 2 4" xfId="1373"/>
    <cellStyle name="Normal 5 2 2 2 2 2 5" xfId="1754"/>
    <cellStyle name="Normal 5 2 2 2 2 2 6" xfId="2141"/>
    <cellStyle name="Normal 5 2 2 2 2 2 7" xfId="2510"/>
    <cellStyle name="Normal 5 2 2 2 2 2 8" xfId="2861"/>
    <cellStyle name="Normal 5 2 2 2 2 3" xfId="485"/>
    <cellStyle name="Normal 5 2 2 2 2 3 2" xfId="1080"/>
    <cellStyle name="Normal 5 2 2 2 2 3 3" xfId="1498"/>
    <cellStyle name="Normal 5 2 2 2 2 3 4" xfId="1883"/>
    <cellStyle name="Normal 5 2 2 2 2 3 5" xfId="2266"/>
    <cellStyle name="Normal 5 2 2 2 2 3 6" xfId="2625"/>
    <cellStyle name="Normal 5 2 2 2 2 3 7" xfId="2963"/>
    <cellStyle name="Normal 5 2 2 2 2 4" xfId="822"/>
    <cellStyle name="Normal 5 2 2 2 2 5" xfId="1250"/>
    <cellStyle name="Normal 5 2 2 2 2 6" xfId="894"/>
    <cellStyle name="Normal 5 2 2 2 2 7" xfId="1799"/>
    <cellStyle name="Normal 5 2 2 2 2 8" xfId="2186"/>
    <cellStyle name="Normal 5 2 2 2 2 9" xfId="1692"/>
    <cellStyle name="Normal 5 2 2 2 3" xfId="232"/>
    <cellStyle name="Normal 5 2 2 2 3 2" xfId="367"/>
    <cellStyle name="Normal 5 2 2 2 3 2 2" xfId="605"/>
    <cellStyle name="Normal 5 2 2 2 3 2 2 2" xfId="1200"/>
    <cellStyle name="Normal 5 2 2 2 3 2 2 3" xfId="1618"/>
    <cellStyle name="Normal 5 2 2 2 3 2 2 4" xfId="2003"/>
    <cellStyle name="Normal 5 2 2 2 3 2 2 5" xfId="2386"/>
    <cellStyle name="Normal 5 2 2 2 3 2 2 6" xfId="2745"/>
    <cellStyle name="Normal 5 2 2 2 3 2 2 7" xfId="3083"/>
    <cellStyle name="Normal 5 2 2 2 3 2 3" xfId="967"/>
    <cellStyle name="Normal 5 2 2 2 3 2 4" xfId="1391"/>
    <cellStyle name="Normal 5 2 2 2 3 2 5" xfId="1772"/>
    <cellStyle name="Normal 5 2 2 2 3 2 6" xfId="2159"/>
    <cellStyle name="Normal 5 2 2 2 3 2 7" xfId="2528"/>
    <cellStyle name="Normal 5 2 2 2 3 2 8" xfId="2879"/>
    <cellStyle name="Normal 5 2 2 2 3 3" xfId="503"/>
    <cellStyle name="Normal 5 2 2 2 3 3 2" xfId="1098"/>
    <cellStyle name="Normal 5 2 2 2 3 3 3" xfId="1516"/>
    <cellStyle name="Normal 5 2 2 2 3 3 4" xfId="1901"/>
    <cellStyle name="Normal 5 2 2 2 3 3 5" xfId="2284"/>
    <cellStyle name="Normal 5 2 2 2 3 3 6" xfId="2643"/>
    <cellStyle name="Normal 5 2 2 2 3 3 7" xfId="2981"/>
    <cellStyle name="Normal 5 2 2 2 3 4" xfId="840"/>
    <cellStyle name="Normal 5 2 2 2 3 5" xfId="1268"/>
    <cellStyle name="Normal 5 2 2 2 3 6" xfId="1650"/>
    <cellStyle name="Normal 5 2 2 2 3 7" xfId="2037"/>
    <cellStyle name="Normal 5 2 2 2 3 8" xfId="2419"/>
    <cellStyle name="Normal 5 2 2 2 3 9" xfId="2777"/>
    <cellStyle name="Normal 5 2 2 2 4" xfId="317"/>
    <cellStyle name="Normal 5 2 2 2 4 2" xfId="554"/>
    <cellStyle name="Normal 5 2 2 2 4 2 2" xfId="1149"/>
    <cellStyle name="Normal 5 2 2 2 4 2 3" xfId="1567"/>
    <cellStyle name="Normal 5 2 2 2 4 2 4" xfId="1952"/>
    <cellStyle name="Normal 5 2 2 2 4 2 5" xfId="2335"/>
    <cellStyle name="Normal 5 2 2 2 4 2 6" xfId="2694"/>
    <cellStyle name="Normal 5 2 2 2 4 2 7" xfId="3032"/>
    <cellStyle name="Normal 5 2 2 2 4 3" xfId="916"/>
    <cellStyle name="Normal 5 2 2 2 4 4" xfId="1340"/>
    <cellStyle name="Normal 5 2 2 2 4 5" xfId="1721"/>
    <cellStyle name="Normal 5 2 2 2 4 6" xfId="2108"/>
    <cellStyle name="Normal 5 2 2 2 4 7" xfId="2477"/>
    <cellStyle name="Normal 5 2 2 2 4 8" xfId="2828"/>
    <cellStyle name="Normal 5 2 2 2 5" xfId="452"/>
    <cellStyle name="Normal 5 2 2 2 5 2" xfId="1047"/>
    <cellStyle name="Normal 5 2 2 2 5 3" xfId="1465"/>
    <cellStyle name="Normal 5 2 2 2 5 4" xfId="1850"/>
    <cellStyle name="Normal 5 2 2 2 5 5" xfId="2233"/>
    <cellStyle name="Normal 5 2 2 2 5 6" xfId="2592"/>
    <cellStyle name="Normal 5 2 2 2 5 7" xfId="2930"/>
    <cellStyle name="Normal 5 2 2 2 6" xfId="761"/>
    <cellStyle name="Normal 5 2 2 2 7" xfId="778"/>
    <cellStyle name="Normal 5 2 2 2 8" xfId="783"/>
    <cellStyle name="Normal 5 2 2 2 9" xfId="735"/>
    <cellStyle name="Normal 5 2 2 3" xfId="198"/>
    <cellStyle name="Normal 5 2 2 3 2" xfId="334"/>
    <cellStyle name="Normal 5 2 2 3 2 2" xfId="571"/>
    <cellStyle name="Normal 5 2 2 3 2 2 2" xfId="1166"/>
    <cellStyle name="Normal 5 2 2 3 2 2 3" xfId="1584"/>
    <cellStyle name="Normal 5 2 2 3 2 2 4" xfId="1969"/>
    <cellStyle name="Normal 5 2 2 3 2 2 5" xfId="2352"/>
    <cellStyle name="Normal 5 2 2 3 2 2 6" xfId="2711"/>
    <cellStyle name="Normal 5 2 2 3 2 2 7" xfId="3049"/>
    <cellStyle name="Normal 5 2 2 3 2 3" xfId="933"/>
    <cellStyle name="Normal 5 2 2 3 2 4" xfId="1357"/>
    <cellStyle name="Normal 5 2 2 3 2 5" xfId="1738"/>
    <cellStyle name="Normal 5 2 2 3 2 6" xfId="2125"/>
    <cellStyle name="Normal 5 2 2 3 2 7" xfId="2494"/>
    <cellStyle name="Normal 5 2 2 3 2 8" xfId="2845"/>
    <cellStyle name="Normal 5 2 2 3 3" xfId="469"/>
    <cellStyle name="Normal 5 2 2 3 3 2" xfId="1064"/>
    <cellStyle name="Normal 5 2 2 3 3 3" xfId="1482"/>
    <cellStyle name="Normal 5 2 2 3 3 4" xfId="1867"/>
    <cellStyle name="Normal 5 2 2 3 3 5" xfId="2250"/>
    <cellStyle name="Normal 5 2 2 3 3 6" xfId="2609"/>
    <cellStyle name="Normal 5 2 2 3 3 7" xfId="2947"/>
    <cellStyle name="Normal 5 2 2 3 4" xfId="806"/>
    <cellStyle name="Normal 5 2 2 3 5" xfId="1234"/>
    <cellStyle name="Normal 5 2 2 3 6" xfId="1298"/>
    <cellStyle name="Normal 5 2 2 3 7" xfId="1423"/>
    <cellStyle name="Normal 5 2 2 3 8" xfId="1682"/>
    <cellStyle name="Normal 5 2 2 3 9" xfId="2449"/>
    <cellStyle name="Normal 5 2 2 4" xfId="231"/>
    <cellStyle name="Normal 5 2 2 4 2" xfId="366"/>
    <cellStyle name="Normal 5 2 2 4 2 2" xfId="604"/>
    <cellStyle name="Normal 5 2 2 4 2 2 2" xfId="1199"/>
    <cellStyle name="Normal 5 2 2 4 2 2 3" xfId="1617"/>
    <cellStyle name="Normal 5 2 2 4 2 2 4" xfId="2002"/>
    <cellStyle name="Normal 5 2 2 4 2 2 5" xfId="2385"/>
    <cellStyle name="Normal 5 2 2 4 2 2 6" xfId="2744"/>
    <cellStyle name="Normal 5 2 2 4 2 2 7" xfId="3082"/>
    <cellStyle name="Normal 5 2 2 4 2 3" xfId="966"/>
    <cellStyle name="Normal 5 2 2 4 2 4" xfId="1390"/>
    <cellStyle name="Normal 5 2 2 4 2 5" xfId="1771"/>
    <cellStyle name="Normal 5 2 2 4 2 6" xfId="2158"/>
    <cellStyle name="Normal 5 2 2 4 2 7" xfId="2527"/>
    <cellStyle name="Normal 5 2 2 4 2 8" xfId="2878"/>
    <cellStyle name="Normal 5 2 2 4 3" xfId="502"/>
    <cellStyle name="Normal 5 2 2 4 3 2" xfId="1097"/>
    <cellStyle name="Normal 5 2 2 4 3 3" xfId="1515"/>
    <cellStyle name="Normal 5 2 2 4 3 4" xfId="1900"/>
    <cellStyle name="Normal 5 2 2 4 3 5" xfId="2283"/>
    <cellStyle name="Normal 5 2 2 4 3 6" xfId="2642"/>
    <cellStyle name="Normal 5 2 2 4 3 7" xfId="2980"/>
    <cellStyle name="Normal 5 2 2 4 4" xfId="839"/>
    <cellStyle name="Normal 5 2 2 4 5" xfId="1267"/>
    <cellStyle name="Normal 5 2 2 4 6" xfId="1649"/>
    <cellStyle name="Normal 5 2 2 4 7" xfId="2036"/>
    <cellStyle name="Normal 5 2 2 4 8" xfId="2418"/>
    <cellStyle name="Normal 5 2 2 4 9" xfId="2776"/>
    <cellStyle name="Normal 5 2 2 5" xfId="301"/>
    <cellStyle name="Normal 5 2 2 5 2" xfId="538"/>
    <cellStyle name="Normal 5 2 2 5 2 2" xfId="1133"/>
    <cellStyle name="Normal 5 2 2 5 2 3" xfId="1551"/>
    <cellStyle name="Normal 5 2 2 5 2 4" xfId="1936"/>
    <cellStyle name="Normal 5 2 2 5 2 5" xfId="2319"/>
    <cellStyle name="Normal 5 2 2 5 2 6" xfId="2678"/>
    <cellStyle name="Normal 5 2 2 5 2 7" xfId="3016"/>
    <cellStyle name="Normal 5 2 2 5 3" xfId="900"/>
    <cellStyle name="Normal 5 2 2 5 4" xfId="1324"/>
    <cellStyle name="Normal 5 2 2 5 5" xfId="1705"/>
    <cellStyle name="Normal 5 2 2 5 6" xfId="2092"/>
    <cellStyle name="Normal 5 2 2 5 7" xfId="2461"/>
    <cellStyle name="Normal 5 2 2 5 8" xfId="2812"/>
    <cellStyle name="Normal 5 2 2 6" xfId="436"/>
    <cellStyle name="Normal 5 2 2 6 2" xfId="1031"/>
    <cellStyle name="Normal 5 2 2 6 3" xfId="1449"/>
    <cellStyle name="Normal 5 2 2 6 4" xfId="1834"/>
    <cellStyle name="Normal 5 2 2 6 5" xfId="2217"/>
    <cellStyle name="Normal 5 2 2 6 6" xfId="2576"/>
    <cellStyle name="Normal 5 2 2 6 7" xfId="2914"/>
    <cellStyle name="Normal 5 2 2 7" xfId="717"/>
    <cellStyle name="Normal 5 2 2 8" xfId="741"/>
    <cellStyle name="Normal 5 2 2 9" xfId="1004"/>
    <cellStyle name="Normal 5 2 3" xfId="134"/>
    <cellStyle name="Normal 5 2 3 10" xfId="1816"/>
    <cellStyle name="Normal 5 2 3 11" xfId="2200"/>
    <cellStyle name="Normal 5 2 3 2" xfId="206"/>
    <cellStyle name="Normal 5 2 3 2 2" xfId="341"/>
    <cellStyle name="Normal 5 2 3 2 2 2" xfId="579"/>
    <cellStyle name="Normal 5 2 3 2 2 2 2" xfId="1174"/>
    <cellStyle name="Normal 5 2 3 2 2 2 3" xfId="1592"/>
    <cellStyle name="Normal 5 2 3 2 2 2 4" xfId="1977"/>
    <cellStyle name="Normal 5 2 3 2 2 2 5" xfId="2360"/>
    <cellStyle name="Normal 5 2 3 2 2 2 6" xfId="2719"/>
    <cellStyle name="Normal 5 2 3 2 2 2 7" xfId="3057"/>
    <cellStyle name="Normal 5 2 3 2 2 3" xfId="941"/>
    <cellStyle name="Normal 5 2 3 2 2 4" xfId="1365"/>
    <cellStyle name="Normal 5 2 3 2 2 5" xfId="1746"/>
    <cellStyle name="Normal 5 2 3 2 2 6" xfId="2133"/>
    <cellStyle name="Normal 5 2 3 2 2 7" xfId="2502"/>
    <cellStyle name="Normal 5 2 3 2 2 8" xfId="2853"/>
    <cellStyle name="Normal 5 2 3 2 3" xfId="477"/>
    <cellStyle name="Normal 5 2 3 2 3 2" xfId="1072"/>
    <cellStyle name="Normal 5 2 3 2 3 3" xfId="1490"/>
    <cellStyle name="Normal 5 2 3 2 3 4" xfId="1875"/>
    <cellStyle name="Normal 5 2 3 2 3 5" xfId="2258"/>
    <cellStyle name="Normal 5 2 3 2 3 6" xfId="2617"/>
    <cellStyle name="Normal 5 2 3 2 3 7" xfId="2955"/>
    <cellStyle name="Normal 5 2 3 2 4" xfId="814"/>
    <cellStyle name="Normal 5 2 3 2 5" xfId="1242"/>
    <cellStyle name="Normal 5 2 3 2 6" xfId="785"/>
    <cellStyle name="Normal 5 2 3 2 7" xfId="1018"/>
    <cellStyle name="Normal 5 2 3 2 8" xfId="1818"/>
    <cellStyle name="Normal 5 2 3 2 9" xfId="2201"/>
    <cellStyle name="Normal 5 2 3 3" xfId="233"/>
    <cellStyle name="Normal 5 2 3 3 2" xfId="368"/>
    <cellStyle name="Normal 5 2 3 3 2 2" xfId="606"/>
    <cellStyle name="Normal 5 2 3 3 2 2 2" xfId="1201"/>
    <cellStyle name="Normal 5 2 3 3 2 2 3" xfId="1619"/>
    <cellStyle name="Normal 5 2 3 3 2 2 4" xfId="2004"/>
    <cellStyle name="Normal 5 2 3 3 2 2 5" xfId="2387"/>
    <cellStyle name="Normal 5 2 3 3 2 2 6" xfId="2746"/>
    <cellStyle name="Normal 5 2 3 3 2 2 7" xfId="3084"/>
    <cellStyle name="Normal 5 2 3 3 2 3" xfId="968"/>
    <cellStyle name="Normal 5 2 3 3 2 4" xfId="1392"/>
    <cellStyle name="Normal 5 2 3 3 2 5" xfId="1773"/>
    <cellStyle name="Normal 5 2 3 3 2 6" xfId="2160"/>
    <cellStyle name="Normal 5 2 3 3 2 7" xfId="2529"/>
    <cellStyle name="Normal 5 2 3 3 2 8" xfId="2880"/>
    <cellStyle name="Normal 5 2 3 3 3" xfId="504"/>
    <cellStyle name="Normal 5 2 3 3 3 2" xfId="1099"/>
    <cellStyle name="Normal 5 2 3 3 3 3" xfId="1517"/>
    <cellStyle name="Normal 5 2 3 3 3 4" xfId="1902"/>
    <cellStyle name="Normal 5 2 3 3 3 5" xfId="2285"/>
    <cellStyle name="Normal 5 2 3 3 3 6" xfId="2644"/>
    <cellStyle name="Normal 5 2 3 3 3 7" xfId="2982"/>
    <cellStyle name="Normal 5 2 3 3 4" xfId="841"/>
    <cellStyle name="Normal 5 2 3 3 5" xfId="1269"/>
    <cellStyle name="Normal 5 2 3 3 6" xfId="1651"/>
    <cellStyle name="Normal 5 2 3 3 7" xfId="2038"/>
    <cellStyle name="Normal 5 2 3 3 8" xfId="2420"/>
    <cellStyle name="Normal 5 2 3 3 9" xfId="2778"/>
    <cellStyle name="Normal 5 2 3 4" xfId="309"/>
    <cellStyle name="Normal 5 2 3 4 2" xfId="546"/>
    <cellStyle name="Normal 5 2 3 4 2 2" xfId="1141"/>
    <cellStyle name="Normal 5 2 3 4 2 3" xfId="1559"/>
    <cellStyle name="Normal 5 2 3 4 2 4" xfId="1944"/>
    <cellStyle name="Normal 5 2 3 4 2 5" xfId="2327"/>
    <cellStyle name="Normal 5 2 3 4 2 6" xfId="2686"/>
    <cellStyle name="Normal 5 2 3 4 2 7" xfId="3024"/>
    <cellStyle name="Normal 5 2 3 4 3" xfId="908"/>
    <cellStyle name="Normal 5 2 3 4 4" xfId="1332"/>
    <cellStyle name="Normal 5 2 3 4 5" xfId="1713"/>
    <cellStyle name="Normal 5 2 3 4 6" xfId="2100"/>
    <cellStyle name="Normal 5 2 3 4 7" xfId="2469"/>
    <cellStyle name="Normal 5 2 3 4 8" xfId="2820"/>
    <cellStyle name="Normal 5 2 3 5" xfId="444"/>
    <cellStyle name="Normal 5 2 3 5 2" xfId="1039"/>
    <cellStyle name="Normal 5 2 3 5 3" xfId="1457"/>
    <cellStyle name="Normal 5 2 3 5 4" xfId="1842"/>
    <cellStyle name="Normal 5 2 3 5 5" xfId="2225"/>
    <cellStyle name="Normal 5 2 3 5 6" xfId="2584"/>
    <cellStyle name="Normal 5 2 3 5 7" xfId="2922"/>
    <cellStyle name="Normal 5 2 3 6" xfId="750"/>
    <cellStyle name="Normal 5 2 3 7" xfId="1002"/>
    <cellStyle name="Normal 5 2 3 8" xfId="701"/>
    <cellStyle name="Normal 5 2 3 9" xfId="748"/>
    <cellStyle name="Normal 5 2 4" xfId="188"/>
    <cellStyle name="Normal 5 2 4 2" xfId="328"/>
    <cellStyle name="Normal 5 2 4 2 2" xfId="565"/>
    <cellStyle name="Normal 5 2 4 2 2 2" xfId="1160"/>
    <cellStyle name="Normal 5 2 4 2 2 3" xfId="1578"/>
    <cellStyle name="Normal 5 2 4 2 2 4" xfId="1963"/>
    <cellStyle name="Normal 5 2 4 2 2 5" xfId="2346"/>
    <cellStyle name="Normal 5 2 4 2 2 6" xfId="2705"/>
    <cellStyle name="Normal 5 2 4 2 2 7" xfId="3043"/>
    <cellStyle name="Normal 5 2 4 2 3" xfId="927"/>
    <cellStyle name="Normal 5 2 4 2 4" xfId="1351"/>
    <cellStyle name="Normal 5 2 4 2 5" xfId="1732"/>
    <cellStyle name="Normal 5 2 4 2 6" xfId="2119"/>
    <cellStyle name="Normal 5 2 4 2 7" xfId="2488"/>
    <cellStyle name="Normal 5 2 4 2 8" xfId="2839"/>
    <cellStyle name="Normal 5 2 4 3" xfId="463"/>
    <cellStyle name="Normal 5 2 4 3 2" xfId="1058"/>
    <cellStyle name="Normal 5 2 4 3 3" xfId="1476"/>
    <cellStyle name="Normal 5 2 4 3 4" xfId="1861"/>
    <cellStyle name="Normal 5 2 4 3 5" xfId="2244"/>
    <cellStyle name="Normal 5 2 4 3 6" xfId="2603"/>
    <cellStyle name="Normal 5 2 4 3 7" xfId="2941"/>
    <cellStyle name="Normal 5 2 4 4" xfId="797"/>
    <cellStyle name="Normal 5 2 4 5" xfId="688"/>
    <cellStyle name="Normal 5 2 4 6" xfId="1007"/>
    <cellStyle name="Normal 5 2 4 7" xfId="728"/>
    <cellStyle name="Normal 5 2 4 8" xfId="1005"/>
    <cellStyle name="Normal 5 2 4 9" xfId="1304"/>
    <cellStyle name="Normal 5 2 5" xfId="230"/>
    <cellStyle name="Normal 5 2 5 2" xfId="365"/>
    <cellStyle name="Normal 5 2 5 2 2" xfId="603"/>
    <cellStyle name="Normal 5 2 5 2 2 2" xfId="1198"/>
    <cellStyle name="Normal 5 2 5 2 2 3" xfId="1616"/>
    <cellStyle name="Normal 5 2 5 2 2 4" xfId="2001"/>
    <cellStyle name="Normal 5 2 5 2 2 5" xfId="2384"/>
    <cellStyle name="Normal 5 2 5 2 2 6" xfId="2743"/>
    <cellStyle name="Normal 5 2 5 2 2 7" xfId="3081"/>
    <cellStyle name="Normal 5 2 5 2 3" xfId="965"/>
    <cellStyle name="Normal 5 2 5 2 4" xfId="1389"/>
    <cellStyle name="Normal 5 2 5 2 5" xfId="1770"/>
    <cellStyle name="Normal 5 2 5 2 6" xfId="2157"/>
    <cellStyle name="Normal 5 2 5 2 7" xfId="2526"/>
    <cellStyle name="Normal 5 2 5 2 8" xfId="2877"/>
    <cellStyle name="Normal 5 2 5 3" xfId="501"/>
    <cellStyle name="Normal 5 2 5 3 2" xfId="1096"/>
    <cellStyle name="Normal 5 2 5 3 3" xfId="1514"/>
    <cellStyle name="Normal 5 2 5 3 4" xfId="1899"/>
    <cellStyle name="Normal 5 2 5 3 5" xfId="2282"/>
    <cellStyle name="Normal 5 2 5 3 6" xfId="2641"/>
    <cellStyle name="Normal 5 2 5 3 7" xfId="2979"/>
    <cellStyle name="Normal 5 2 5 4" xfId="838"/>
    <cellStyle name="Normal 5 2 5 5" xfId="1266"/>
    <cellStyle name="Normal 5 2 5 6" xfId="1648"/>
    <cellStyle name="Normal 5 2 5 7" xfId="2035"/>
    <cellStyle name="Normal 5 2 5 8" xfId="2417"/>
    <cellStyle name="Normal 5 2 5 9" xfId="2775"/>
    <cellStyle name="Normal 5 2 6" xfId="289"/>
    <cellStyle name="Normal 5 2 6 2" xfId="530"/>
    <cellStyle name="Normal 5 2 6 2 2" xfId="1125"/>
    <cellStyle name="Normal 5 2 6 2 3" xfId="1543"/>
    <cellStyle name="Normal 5 2 6 2 4" xfId="1928"/>
    <cellStyle name="Normal 5 2 6 2 5" xfId="2311"/>
    <cellStyle name="Normal 5 2 6 2 6" xfId="2670"/>
    <cellStyle name="Normal 5 2 6 2 7" xfId="3008"/>
    <cellStyle name="Normal 5 2 6 3" xfId="890"/>
    <cellStyle name="Normal 5 2 6 4" xfId="1314"/>
    <cellStyle name="Normal 5 2 6 5" xfId="1695"/>
    <cellStyle name="Normal 5 2 6 6" xfId="2082"/>
    <cellStyle name="Normal 5 2 6 7" xfId="2453"/>
    <cellStyle name="Normal 5 2 6 8" xfId="2804"/>
    <cellStyle name="Normal 5 2 7" xfId="424"/>
    <cellStyle name="Normal 5 2 7 2" xfId="1021"/>
    <cellStyle name="Normal 5 2 7 3" xfId="1439"/>
    <cellStyle name="Normal 5 2 7 4" xfId="1823"/>
    <cellStyle name="Normal 5 2 7 5" xfId="2208"/>
    <cellStyle name="Normal 5 2 7 6" xfId="2568"/>
    <cellStyle name="Normal 5 2 7 7" xfId="2906"/>
    <cellStyle name="Normal 5 2 8" xfId="674"/>
    <cellStyle name="Normal 5 2 9" xfId="713"/>
    <cellStyle name="Normal 5 3" xfId="98"/>
    <cellStyle name="Normal 5 3 10" xfId="1011"/>
    <cellStyle name="Normal 5 3 11" xfId="755"/>
    <cellStyle name="Normal 5 3 12" xfId="1824"/>
    <cellStyle name="Normal 5 3 2" xfId="149"/>
    <cellStyle name="Normal 5 3 2 10" xfId="2071"/>
    <cellStyle name="Normal 5 3 2 11" xfId="2561"/>
    <cellStyle name="Normal 5 3 2 2" xfId="217"/>
    <cellStyle name="Normal 5 3 2 2 2" xfId="352"/>
    <cellStyle name="Normal 5 3 2 2 2 2" xfId="590"/>
    <cellStyle name="Normal 5 3 2 2 2 2 2" xfId="1185"/>
    <cellStyle name="Normal 5 3 2 2 2 2 3" xfId="1603"/>
    <cellStyle name="Normal 5 3 2 2 2 2 4" xfId="1988"/>
    <cellStyle name="Normal 5 3 2 2 2 2 5" xfId="2371"/>
    <cellStyle name="Normal 5 3 2 2 2 2 6" xfId="2730"/>
    <cellStyle name="Normal 5 3 2 2 2 2 7" xfId="3068"/>
    <cellStyle name="Normal 5 3 2 2 2 3" xfId="952"/>
    <cellStyle name="Normal 5 3 2 2 2 4" xfId="1376"/>
    <cellStyle name="Normal 5 3 2 2 2 5" xfId="1757"/>
    <cellStyle name="Normal 5 3 2 2 2 6" xfId="2144"/>
    <cellStyle name="Normal 5 3 2 2 2 7" xfId="2513"/>
    <cellStyle name="Normal 5 3 2 2 2 8" xfId="2864"/>
    <cellStyle name="Normal 5 3 2 2 3" xfId="488"/>
    <cellStyle name="Normal 5 3 2 2 3 2" xfId="1083"/>
    <cellStyle name="Normal 5 3 2 2 3 3" xfId="1501"/>
    <cellStyle name="Normal 5 3 2 2 3 4" xfId="1886"/>
    <cellStyle name="Normal 5 3 2 2 3 5" xfId="2269"/>
    <cellStyle name="Normal 5 3 2 2 3 6" xfId="2628"/>
    <cellStyle name="Normal 5 3 2 2 3 7" xfId="2966"/>
    <cellStyle name="Normal 5 3 2 2 4" xfId="825"/>
    <cellStyle name="Normal 5 3 2 2 5" xfId="1253"/>
    <cellStyle name="Normal 5 3 2 2 6" xfId="694"/>
    <cellStyle name="Normal 5 3 2 2 7" xfId="736"/>
    <cellStyle name="Normal 5 3 2 2 8" xfId="782"/>
    <cellStyle name="Normal 5 3 2 2 9" xfId="996"/>
    <cellStyle name="Normal 5 3 2 3" xfId="235"/>
    <cellStyle name="Normal 5 3 2 3 2" xfId="370"/>
    <cellStyle name="Normal 5 3 2 3 2 2" xfId="608"/>
    <cellStyle name="Normal 5 3 2 3 2 2 2" xfId="1203"/>
    <cellStyle name="Normal 5 3 2 3 2 2 3" xfId="1621"/>
    <cellStyle name="Normal 5 3 2 3 2 2 4" xfId="2006"/>
    <cellStyle name="Normal 5 3 2 3 2 2 5" xfId="2389"/>
    <cellStyle name="Normal 5 3 2 3 2 2 6" xfId="2748"/>
    <cellStyle name="Normal 5 3 2 3 2 2 7" xfId="3086"/>
    <cellStyle name="Normal 5 3 2 3 2 3" xfId="970"/>
    <cellStyle name="Normal 5 3 2 3 2 4" xfId="1394"/>
    <cellStyle name="Normal 5 3 2 3 2 5" xfId="1775"/>
    <cellStyle name="Normal 5 3 2 3 2 6" xfId="2162"/>
    <cellStyle name="Normal 5 3 2 3 2 7" xfId="2531"/>
    <cellStyle name="Normal 5 3 2 3 2 8" xfId="2882"/>
    <cellStyle name="Normal 5 3 2 3 3" xfId="506"/>
    <cellStyle name="Normal 5 3 2 3 3 2" xfId="1101"/>
    <cellStyle name="Normal 5 3 2 3 3 3" xfId="1519"/>
    <cellStyle name="Normal 5 3 2 3 3 4" xfId="1904"/>
    <cellStyle name="Normal 5 3 2 3 3 5" xfId="2287"/>
    <cellStyle name="Normal 5 3 2 3 3 6" xfId="2646"/>
    <cellStyle name="Normal 5 3 2 3 3 7" xfId="2984"/>
    <cellStyle name="Normal 5 3 2 3 4" xfId="843"/>
    <cellStyle name="Normal 5 3 2 3 5" xfId="1271"/>
    <cellStyle name="Normal 5 3 2 3 6" xfId="1653"/>
    <cellStyle name="Normal 5 3 2 3 7" xfId="2040"/>
    <cellStyle name="Normal 5 3 2 3 8" xfId="2422"/>
    <cellStyle name="Normal 5 3 2 3 9" xfId="2780"/>
    <cellStyle name="Normal 5 3 2 4" xfId="320"/>
    <cellStyle name="Normal 5 3 2 4 2" xfId="557"/>
    <cellStyle name="Normal 5 3 2 4 2 2" xfId="1152"/>
    <cellStyle name="Normal 5 3 2 4 2 3" xfId="1570"/>
    <cellStyle name="Normal 5 3 2 4 2 4" xfId="1955"/>
    <cellStyle name="Normal 5 3 2 4 2 5" xfId="2338"/>
    <cellStyle name="Normal 5 3 2 4 2 6" xfId="2697"/>
    <cellStyle name="Normal 5 3 2 4 2 7" xfId="3035"/>
    <cellStyle name="Normal 5 3 2 4 3" xfId="919"/>
    <cellStyle name="Normal 5 3 2 4 4" xfId="1343"/>
    <cellStyle name="Normal 5 3 2 4 5" xfId="1724"/>
    <cellStyle name="Normal 5 3 2 4 6" xfId="2111"/>
    <cellStyle name="Normal 5 3 2 4 7" xfId="2480"/>
    <cellStyle name="Normal 5 3 2 4 8" xfId="2831"/>
    <cellStyle name="Normal 5 3 2 5" xfId="455"/>
    <cellStyle name="Normal 5 3 2 5 2" xfId="1050"/>
    <cellStyle name="Normal 5 3 2 5 3" xfId="1468"/>
    <cellStyle name="Normal 5 3 2 5 4" xfId="1853"/>
    <cellStyle name="Normal 5 3 2 5 5" xfId="2236"/>
    <cellStyle name="Normal 5 3 2 5 6" xfId="2595"/>
    <cellStyle name="Normal 5 3 2 5 7" xfId="2933"/>
    <cellStyle name="Normal 5 3 2 6" xfId="764"/>
    <cellStyle name="Normal 5 3 2 7" xfId="999"/>
    <cellStyle name="Normal 5 3 2 8" xfId="1425"/>
    <cellStyle name="Normal 5 3 2 9" xfId="1684"/>
    <cellStyle name="Normal 5 3 3" xfId="201"/>
    <cellStyle name="Normal 5 3 3 2" xfId="337"/>
    <cellStyle name="Normal 5 3 3 2 2" xfId="574"/>
    <cellStyle name="Normal 5 3 3 2 2 2" xfId="1169"/>
    <cellStyle name="Normal 5 3 3 2 2 3" xfId="1587"/>
    <cellStyle name="Normal 5 3 3 2 2 4" xfId="1972"/>
    <cellStyle name="Normal 5 3 3 2 2 5" xfId="2355"/>
    <cellStyle name="Normal 5 3 3 2 2 6" xfId="2714"/>
    <cellStyle name="Normal 5 3 3 2 2 7" xfId="3052"/>
    <cellStyle name="Normal 5 3 3 2 3" xfId="936"/>
    <cellStyle name="Normal 5 3 3 2 4" xfId="1360"/>
    <cellStyle name="Normal 5 3 3 2 5" xfId="1741"/>
    <cellStyle name="Normal 5 3 3 2 6" xfId="2128"/>
    <cellStyle name="Normal 5 3 3 2 7" xfId="2497"/>
    <cellStyle name="Normal 5 3 3 2 8" xfId="2848"/>
    <cellStyle name="Normal 5 3 3 3" xfId="472"/>
    <cellStyle name="Normal 5 3 3 3 2" xfId="1067"/>
    <cellStyle name="Normal 5 3 3 3 3" xfId="1485"/>
    <cellStyle name="Normal 5 3 3 3 4" xfId="1870"/>
    <cellStyle name="Normal 5 3 3 3 5" xfId="2253"/>
    <cellStyle name="Normal 5 3 3 3 6" xfId="2612"/>
    <cellStyle name="Normal 5 3 3 3 7" xfId="2950"/>
    <cellStyle name="Normal 5 3 3 4" xfId="809"/>
    <cellStyle name="Normal 5 3 3 5" xfId="1237"/>
    <cellStyle name="Normal 5 3 3 6" xfId="790"/>
    <cellStyle name="Normal 5 3 3 7" xfId="712"/>
    <cellStyle name="Normal 5 3 3 8" xfId="1827"/>
    <cellStyle name="Normal 5 3 3 9" xfId="2078"/>
    <cellStyle name="Normal 5 3 4" xfId="234"/>
    <cellStyle name="Normal 5 3 4 2" xfId="369"/>
    <cellStyle name="Normal 5 3 4 2 2" xfId="607"/>
    <cellStyle name="Normal 5 3 4 2 2 2" xfId="1202"/>
    <cellStyle name="Normal 5 3 4 2 2 3" xfId="1620"/>
    <cellStyle name="Normal 5 3 4 2 2 4" xfId="2005"/>
    <cellStyle name="Normal 5 3 4 2 2 5" xfId="2388"/>
    <cellStyle name="Normal 5 3 4 2 2 6" xfId="2747"/>
    <cellStyle name="Normal 5 3 4 2 2 7" xfId="3085"/>
    <cellStyle name="Normal 5 3 4 2 3" xfId="969"/>
    <cellStyle name="Normal 5 3 4 2 4" xfId="1393"/>
    <cellStyle name="Normal 5 3 4 2 5" xfId="1774"/>
    <cellStyle name="Normal 5 3 4 2 6" xfId="2161"/>
    <cellStyle name="Normal 5 3 4 2 7" xfId="2530"/>
    <cellStyle name="Normal 5 3 4 2 8" xfId="2881"/>
    <cellStyle name="Normal 5 3 4 3" xfId="505"/>
    <cellStyle name="Normal 5 3 4 3 2" xfId="1100"/>
    <cellStyle name="Normal 5 3 4 3 3" xfId="1518"/>
    <cellStyle name="Normal 5 3 4 3 4" xfId="1903"/>
    <cellStyle name="Normal 5 3 4 3 5" xfId="2286"/>
    <cellStyle name="Normal 5 3 4 3 6" xfId="2645"/>
    <cellStyle name="Normal 5 3 4 3 7" xfId="2983"/>
    <cellStyle name="Normal 5 3 4 4" xfId="842"/>
    <cellStyle name="Normal 5 3 4 5" xfId="1270"/>
    <cellStyle name="Normal 5 3 4 6" xfId="1652"/>
    <cellStyle name="Normal 5 3 4 7" xfId="2039"/>
    <cellStyle name="Normal 5 3 4 8" xfId="2421"/>
    <cellStyle name="Normal 5 3 4 9" xfId="2779"/>
    <cellStyle name="Normal 5 3 5" xfId="304"/>
    <cellStyle name="Normal 5 3 5 2" xfId="541"/>
    <cellStyle name="Normal 5 3 5 2 2" xfId="1136"/>
    <cellStyle name="Normal 5 3 5 2 3" xfId="1554"/>
    <cellStyle name="Normal 5 3 5 2 4" xfId="1939"/>
    <cellStyle name="Normal 5 3 5 2 5" xfId="2322"/>
    <cellStyle name="Normal 5 3 5 2 6" xfId="2681"/>
    <cellStyle name="Normal 5 3 5 2 7" xfId="3019"/>
    <cellStyle name="Normal 5 3 5 3" xfId="903"/>
    <cellStyle name="Normal 5 3 5 4" xfId="1327"/>
    <cellStyle name="Normal 5 3 5 5" xfId="1708"/>
    <cellStyle name="Normal 5 3 5 6" xfId="2095"/>
    <cellStyle name="Normal 5 3 5 7" xfId="2464"/>
    <cellStyle name="Normal 5 3 5 8" xfId="2815"/>
    <cellStyle name="Normal 5 3 6" xfId="439"/>
    <cellStyle name="Normal 5 3 6 2" xfId="1034"/>
    <cellStyle name="Normal 5 3 6 3" xfId="1452"/>
    <cellStyle name="Normal 5 3 6 4" xfId="1837"/>
    <cellStyle name="Normal 5 3 6 5" xfId="2220"/>
    <cellStyle name="Normal 5 3 6 6" xfId="2579"/>
    <cellStyle name="Normal 5 3 6 7" xfId="2917"/>
    <cellStyle name="Normal 5 3 7" xfId="722"/>
    <cellStyle name="Normal 5 3 8" xfId="652"/>
    <cellStyle name="Normal 5 3 9" xfId="700"/>
    <cellStyle name="Normal 5 4" xfId="141"/>
    <cellStyle name="Normal 5 4 10" xfId="737"/>
    <cellStyle name="Normal 5 4 11" xfId="1301"/>
    <cellStyle name="Normal 5 4 2" xfId="209"/>
    <cellStyle name="Normal 5 4 2 2" xfId="344"/>
    <cellStyle name="Normal 5 4 2 2 2" xfId="582"/>
    <cellStyle name="Normal 5 4 2 2 2 2" xfId="1177"/>
    <cellStyle name="Normal 5 4 2 2 2 3" xfId="1595"/>
    <cellStyle name="Normal 5 4 2 2 2 4" xfId="1980"/>
    <cellStyle name="Normal 5 4 2 2 2 5" xfId="2363"/>
    <cellStyle name="Normal 5 4 2 2 2 6" xfId="2722"/>
    <cellStyle name="Normal 5 4 2 2 2 7" xfId="3060"/>
    <cellStyle name="Normal 5 4 2 2 3" xfId="944"/>
    <cellStyle name="Normal 5 4 2 2 4" xfId="1368"/>
    <cellStyle name="Normal 5 4 2 2 5" xfId="1749"/>
    <cellStyle name="Normal 5 4 2 2 6" xfId="2136"/>
    <cellStyle name="Normal 5 4 2 2 7" xfId="2505"/>
    <cellStyle name="Normal 5 4 2 2 8" xfId="2856"/>
    <cellStyle name="Normal 5 4 2 3" xfId="480"/>
    <cellStyle name="Normal 5 4 2 3 2" xfId="1075"/>
    <cellStyle name="Normal 5 4 2 3 3" xfId="1493"/>
    <cellStyle name="Normal 5 4 2 3 4" xfId="1878"/>
    <cellStyle name="Normal 5 4 2 3 5" xfId="2261"/>
    <cellStyle name="Normal 5 4 2 3 6" xfId="2620"/>
    <cellStyle name="Normal 5 4 2 3 7" xfId="2958"/>
    <cellStyle name="Normal 5 4 2 4" xfId="817"/>
    <cellStyle name="Normal 5 4 2 5" xfId="1245"/>
    <cellStyle name="Normal 5 4 2 6" xfId="1419"/>
    <cellStyle name="Normal 5 4 2 7" xfId="1678"/>
    <cellStyle name="Normal 5 4 2 8" xfId="2065"/>
    <cellStyle name="Normal 5 4 2 9" xfId="2556"/>
    <cellStyle name="Normal 5 4 3" xfId="236"/>
    <cellStyle name="Normal 5 4 3 2" xfId="371"/>
    <cellStyle name="Normal 5 4 3 2 2" xfId="609"/>
    <cellStyle name="Normal 5 4 3 2 2 2" xfId="1204"/>
    <cellStyle name="Normal 5 4 3 2 2 3" xfId="1622"/>
    <cellStyle name="Normal 5 4 3 2 2 4" xfId="2007"/>
    <cellStyle name="Normal 5 4 3 2 2 5" xfId="2390"/>
    <cellStyle name="Normal 5 4 3 2 2 6" xfId="2749"/>
    <cellStyle name="Normal 5 4 3 2 2 7" xfId="3087"/>
    <cellStyle name="Normal 5 4 3 2 3" xfId="971"/>
    <cellStyle name="Normal 5 4 3 2 4" xfId="1395"/>
    <cellStyle name="Normal 5 4 3 2 5" xfId="1776"/>
    <cellStyle name="Normal 5 4 3 2 6" xfId="2163"/>
    <cellStyle name="Normal 5 4 3 2 7" xfId="2532"/>
    <cellStyle name="Normal 5 4 3 2 8" xfId="2883"/>
    <cellStyle name="Normal 5 4 3 3" xfId="507"/>
    <cellStyle name="Normal 5 4 3 3 2" xfId="1102"/>
    <cellStyle name="Normal 5 4 3 3 3" xfId="1520"/>
    <cellStyle name="Normal 5 4 3 3 4" xfId="1905"/>
    <cellStyle name="Normal 5 4 3 3 5" xfId="2288"/>
    <cellStyle name="Normal 5 4 3 3 6" xfId="2647"/>
    <cellStyle name="Normal 5 4 3 3 7" xfId="2985"/>
    <cellStyle name="Normal 5 4 3 4" xfId="844"/>
    <cellStyle name="Normal 5 4 3 5" xfId="1272"/>
    <cellStyle name="Normal 5 4 3 6" xfId="1654"/>
    <cellStyle name="Normal 5 4 3 7" xfId="2041"/>
    <cellStyle name="Normal 5 4 3 8" xfId="2423"/>
    <cellStyle name="Normal 5 4 3 9" xfId="2781"/>
    <cellStyle name="Normal 5 4 4" xfId="312"/>
    <cellStyle name="Normal 5 4 4 2" xfId="549"/>
    <cellStyle name="Normal 5 4 4 2 2" xfId="1144"/>
    <cellStyle name="Normal 5 4 4 2 3" xfId="1562"/>
    <cellStyle name="Normal 5 4 4 2 4" xfId="1947"/>
    <cellStyle name="Normal 5 4 4 2 5" xfId="2330"/>
    <cellStyle name="Normal 5 4 4 2 6" xfId="2689"/>
    <cellStyle name="Normal 5 4 4 2 7" xfId="3027"/>
    <cellStyle name="Normal 5 4 4 3" xfId="911"/>
    <cellStyle name="Normal 5 4 4 4" xfId="1335"/>
    <cellStyle name="Normal 5 4 4 5" xfId="1716"/>
    <cellStyle name="Normal 5 4 4 6" xfId="2103"/>
    <cellStyle name="Normal 5 4 4 7" xfId="2472"/>
    <cellStyle name="Normal 5 4 4 8" xfId="2823"/>
    <cellStyle name="Normal 5 4 5" xfId="447"/>
    <cellStyle name="Normal 5 4 5 2" xfId="1042"/>
    <cellStyle name="Normal 5 4 5 3" xfId="1460"/>
    <cellStyle name="Normal 5 4 5 4" xfId="1845"/>
    <cellStyle name="Normal 5 4 5 5" xfId="2228"/>
    <cellStyle name="Normal 5 4 5 6" xfId="2587"/>
    <cellStyle name="Normal 5 4 5 7" xfId="2925"/>
    <cellStyle name="Normal 5 4 6" xfId="756"/>
    <cellStyle name="Normal 5 4 7" xfId="779"/>
    <cellStyle name="Normal 5 4 8" xfId="789"/>
    <cellStyle name="Normal 5 4 9" xfId="1230"/>
    <cellStyle name="Normal 5 5" xfId="155"/>
    <cellStyle name="Normal 5 5 10" xfId="2560"/>
    <cellStyle name="Normal 5 5 2" xfId="237"/>
    <cellStyle name="Normal 5 5 2 2" xfId="372"/>
    <cellStyle name="Normal 5 5 2 2 2" xfId="610"/>
    <cellStyle name="Normal 5 5 2 2 2 2" xfId="1205"/>
    <cellStyle name="Normal 5 5 2 2 2 3" xfId="1623"/>
    <cellStyle name="Normal 5 5 2 2 2 4" xfId="2008"/>
    <cellStyle name="Normal 5 5 2 2 2 5" xfId="2391"/>
    <cellStyle name="Normal 5 5 2 2 2 6" xfId="2750"/>
    <cellStyle name="Normal 5 5 2 2 2 7" xfId="3088"/>
    <cellStyle name="Normal 5 5 2 2 3" xfId="972"/>
    <cellStyle name="Normal 5 5 2 2 4" xfId="1396"/>
    <cellStyle name="Normal 5 5 2 2 5" xfId="1777"/>
    <cellStyle name="Normal 5 5 2 2 6" xfId="2164"/>
    <cellStyle name="Normal 5 5 2 2 7" xfId="2533"/>
    <cellStyle name="Normal 5 5 2 2 8" xfId="2884"/>
    <cellStyle name="Normal 5 5 2 3" xfId="508"/>
    <cellStyle name="Normal 5 5 2 3 2" xfId="1103"/>
    <cellStyle name="Normal 5 5 2 3 3" xfId="1521"/>
    <cellStyle name="Normal 5 5 2 3 4" xfId="1906"/>
    <cellStyle name="Normal 5 5 2 3 5" xfId="2289"/>
    <cellStyle name="Normal 5 5 2 3 6" xfId="2648"/>
    <cellStyle name="Normal 5 5 2 3 7" xfId="2986"/>
    <cellStyle name="Normal 5 5 2 4" xfId="845"/>
    <cellStyle name="Normal 5 5 2 5" xfId="1273"/>
    <cellStyle name="Normal 5 5 2 6" xfId="1655"/>
    <cellStyle name="Normal 5 5 2 7" xfId="2042"/>
    <cellStyle name="Normal 5 5 2 8" xfId="2424"/>
    <cellStyle name="Normal 5 5 2 9" xfId="2782"/>
    <cellStyle name="Normal 5 5 3" xfId="326"/>
    <cellStyle name="Normal 5 5 3 2" xfId="563"/>
    <cellStyle name="Normal 5 5 3 2 2" xfId="1158"/>
    <cellStyle name="Normal 5 5 3 2 3" xfId="1576"/>
    <cellStyle name="Normal 5 5 3 2 4" xfId="1961"/>
    <cellStyle name="Normal 5 5 3 2 5" xfId="2344"/>
    <cellStyle name="Normal 5 5 3 2 6" xfId="2703"/>
    <cellStyle name="Normal 5 5 3 2 7" xfId="3041"/>
    <cellStyle name="Normal 5 5 3 3" xfId="925"/>
    <cellStyle name="Normal 5 5 3 4" xfId="1349"/>
    <cellStyle name="Normal 5 5 3 5" xfId="1730"/>
    <cellStyle name="Normal 5 5 3 6" xfId="2117"/>
    <cellStyle name="Normal 5 5 3 7" xfId="2486"/>
    <cellStyle name="Normal 5 5 3 8" xfId="2837"/>
    <cellStyle name="Normal 5 5 4" xfId="461"/>
    <cellStyle name="Normal 5 5 4 2" xfId="1056"/>
    <cellStyle name="Normal 5 5 4 3" xfId="1474"/>
    <cellStyle name="Normal 5 5 4 4" xfId="1859"/>
    <cellStyle name="Normal 5 5 4 5" xfId="2242"/>
    <cellStyle name="Normal 5 5 4 6" xfId="2601"/>
    <cellStyle name="Normal 5 5 4 7" xfId="2939"/>
    <cellStyle name="Normal 5 5 5" xfId="770"/>
    <cellStyle name="Normal 5 5 6" xfId="869"/>
    <cellStyle name="Normal 5 5 7" xfId="1424"/>
    <cellStyle name="Normal 5 5 8" xfId="1683"/>
    <cellStyle name="Normal 5 5 9" xfId="2070"/>
    <cellStyle name="Normal 5 6" xfId="229"/>
    <cellStyle name="Normal 5 6 2" xfId="364"/>
    <cellStyle name="Normal 5 6 2 2" xfId="602"/>
    <cellStyle name="Normal 5 6 2 2 2" xfId="1197"/>
    <cellStyle name="Normal 5 6 2 2 3" xfId="1615"/>
    <cellStyle name="Normal 5 6 2 2 4" xfId="2000"/>
    <cellStyle name="Normal 5 6 2 2 5" xfId="2383"/>
    <cellStyle name="Normal 5 6 2 2 6" xfId="2742"/>
    <cellStyle name="Normal 5 6 2 2 7" xfId="3080"/>
    <cellStyle name="Normal 5 6 2 3" xfId="964"/>
    <cellStyle name="Normal 5 6 2 4" xfId="1388"/>
    <cellStyle name="Normal 5 6 2 5" xfId="1769"/>
    <cellStyle name="Normal 5 6 2 6" xfId="2156"/>
    <cellStyle name="Normal 5 6 2 7" xfId="2525"/>
    <cellStyle name="Normal 5 6 2 8" xfId="2876"/>
    <cellStyle name="Normal 5 6 3" xfId="500"/>
    <cellStyle name="Normal 5 6 3 2" xfId="1095"/>
    <cellStyle name="Normal 5 6 3 3" xfId="1513"/>
    <cellStyle name="Normal 5 6 3 4" xfId="1898"/>
    <cellStyle name="Normal 5 6 3 5" xfId="2281"/>
    <cellStyle name="Normal 5 6 3 6" xfId="2640"/>
    <cellStyle name="Normal 5 6 3 7" xfId="2978"/>
    <cellStyle name="Normal 5 6 4" xfId="837"/>
    <cellStyle name="Normal 5 6 5" xfId="1265"/>
    <cellStyle name="Normal 5 6 6" xfId="1647"/>
    <cellStyle name="Normal 5 6 7" xfId="2034"/>
    <cellStyle name="Normal 5 6 8" xfId="2416"/>
    <cellStyle name="Normal 5 6 9" xfId="2774"/>
    <cellStyle name="Normal 5 7" xfId="296"/>
    <cellStyle name="Normal 5 7 2" xfId="533"/>
    <cellStyle name="Normal 5 7 2 2" xfId="1128"/>
    <cellStyle name="Normal 5 7 2 3" xfId="1546"/>
    <cellStyle name="Normal 5 7 2 4" xfId="1931"/>
    <cellStyle name="Normal 5 7 2 5" xfId="2314"/>
    <cellStyle name="Normal 5 7 2 6" xfId="2673"/>
    <cellStyle name="Normal 5 7 2 7" xfId="3011"/>
    <cellStyle name="Normal 5 7 3" xfId="895"/>
    <cellStyle name="Normal 5 7 4" xfId="1319"/>
    <cellStyle name="Normal 5 7 5" xfId="1700"/>
    <cellStyle name="Normal 5 7 6" xfId="2087"/>
    <cellStyle name="Normal 5 7 7" xfId="2456"/>
    <cellStyle name="Normal 5 7 8" xfId="2807"/>
    <cellStyle name="Normal 5 8" xfId="431"/>
    <cellStyle name="Normal 5 8 2" xfId="1026"/>
    <cellStyle name="Normal 5 8 3" xfId="1444"/>
    <cellStyle name="Normal 5 8 4" xfId="1829"/>
    <cellStyle name="Normal 5 8 5" xfId="2212"/>
    <cellStyle name="Normal 5 8 6" xfId="2571"/>
    <cellStyle name="Normal 5 8 7" xfId="2909"/>
    <cellStyle name="Normal 5 9" xfId="683"/>
    <cellStyle name="Normal 6" xfId="18"/>
    <cellStyle name="Normal 7" xfId="3"/>
    <cellStyle name="Normal 7 10" xfId="705"/>
    <cellStyle name="Normal 7 11" xfId="802"/>
    <cellStyle name="Normal 7 12" xfId="1312"/>
    <cellStyle name="Normal 7 13" xfId="2204"/>
    <cellStyle name="Normal 7 2" xfId="99"/>
    <cellStyle name="Normal 7 2 10" xfId="1017"/>
    <cellStyle name="Normal 7 2 11" xfId="1305"/>
    <cellStyle name="Normal 7 2 12" xfId="2029"/>
    <cellStyle name="Normal 7 2 2" xfId="150"/>
    <cellStyle name="Normal 7 2 2 10" xfId="1226"/>
    <cellStyle name="Normal 7 2 2 11" xfId="2450"/>
    <cellStyle name="Normal 7 2 2 2" xfId="218"/>
    <cellStyle name="Normal 7 2 2 2 2" xfId="353"/>
    <cellStyle name="Normal 7 2 2 2 2 2" xfId="591"/>
    <cellStyle name="Normal 7 2 2 2 2 2 2" xfId="1186"/>
    <cellStyle name="Normal 7 2 2 2 2 2 3" xfId="1604"/>
    <cellStyle name="Normal 7 2 2 2 2 2 4" xfId="1989"/>
    <cellStyle name="Normal 7 2 2 2 2 2 5" xfId="2372"/>
    <cellStyle name="Normal 7 2 2 2 2 2 6" xfId="2731"/>
    <cellStyle name="Normal 7 2 2 2 2 2 7" xfId="3069"/>
    <cellStyle name="Normal 7 2 2 2 2 3" xfId="953"/>
    <cellStyle name="Normal 7 2 2 2 2 4" xfId="1377"/>
    <cellStyle name="Normal 7 2 2 2 2 5" xfId="1758"/>
    <cellStyle name="Normal 7 2 2 2 2 6" xfId="2145"/>
    <cellStyle name="Normal 7 2 2 2 2 7" xfId="2514"/>
    <cellStyle name="Normal 7 2 2 2 2 8" xfId="2865"/>
    <cellStyle name="Normal 7 2 2 2 3" xfId="489"/>
    <cellStyle name="Normal 7 2 2 2 3 2" xfId="1084"/>
    <cellStyle name="Normal 7 2 2 2 3 3" xfId="1502"/>
    <cellStyle name="Normal 7 2 2 2 3 4" xfId="1887"/>
    <cellStyle name="Normal 7 2 2 2 3 5" xfId="2270"/>
    <cellStyle name="Normal 7 2 2 2 3 6" xfId="2629"/>
    <cellStyle name="Normal 7 2 2 2 3 7" xfId="2967"/>
    <cellStyle name="Normal 7 2 2 2 4" xfId="826"/>
    <cellStyle name="Normal 7 2 2 2 5" xfId="1254"/>
    <cellStyle name="Normal 7 2 2 2 6" xfId="1008"/>
    <cellStyle name="Normal 7 2 2 2 7" xfId="1003"/>
    <cellStyle name="Normal 7 2 2 2 8" xfId="706"/>
    <cellStyle name="Normal 7 2 2 2 9" xfId="1308"/>
    <cellStyle name="Normal 7 2 2 3" xfId="240"/>
    <cellStyle name="Normal 7 2 2 3 2" xfId="375"/>
    <cellStyle name="Normal 7 2 2 3 2 2" xfId="613"/>
    <cellStyle name="Normal 7 2 2 3 2 2 2" xfId="1208"/>
    <cellStyle name="Normal 7 2 2 3 2 2 3" xfId="1626"/>
    <cellStyle name="Normal 7 2 2 3 2 2 4" xfId="2011"/>
    <cellStyle name="Normal 7 2 2 3 2 2 5" xfId="2394"/>
    <cellStyle name="Normal 7 2 2 3 2 2 6" xfId="2753"/>
    <cellStyle name="Normal 7 2 2 3 2 2 7" xfId="3091"/>
    <cellStyle name="Normal 7 2 2 3 2 3" xfId="975"/>
    <cellStyle name="Normal 7 2 2 3 2 4" xfId="1399"/>
    <cellStyle name="Normal 7 2 2 3 2 5" xfId="1780"/>
    <cellStyle name="Normal 7 2 2 3 2 6" xfId="2167"/>
    <cellStyle name="Normal 7 2 2 3 2 7" xfId="2536"/>
    <cellStyle name="Normal 7 2 2 3 2 8" xfId="2887"/>
    <cellStyle name="Normal 7 2 2 3 3" xfId="511"/>
    <cellStyle name="Normal 7 2 2 3 3 2" xfId="1106"/>
    <cellStyle name="Normal 7 2 2 3 3 3" xfId="1524"/>
    <cellStyle name="Normal 7 2 2 3 3 4" xfId="1909"/>
    <cellStyle name="Normal 7 2 2 3 3 5" xfId="2292"/>
    <cellStyle name="Normal 7 2 2 3 3 6" xfId="2651"/>
    <cellStyle name="Normal 7 2 2 3 3 7" xfId="2989"/>
    <cellStyle name="Normal 7 2 2 3 4" xfId="848"/>
    <cellStyle name="Normal 7 2 2 3 5" xfId="1276"/>
    <cellStyle name="Normal 7 2 2 3 6" xfId="1658"/>
    <cellStyle name="Normal 7 2 2 3 7" xfId="2045"/>
    <cellStyle name="Normal 7 2 2 3 8" xfId="2427"/>
    <cellStyle name="Normal 7 2 2 3 9" xfId="2785"/>
    <cellStyle name="Normal 7 2 2 4" xfId="321"/>
    <cellStyle name="Normal 7 2 2 4 2" xfId="558"/>
    <cellStyle name="Normal 7 2 2 4 2 2" xfId="1153"/>
    <cellStyle name="Normal 7 2 2 4 2 3" xfId="1571"/>
    <cellStyle name="Normal 7 2 2 4 2 4" xfId="1956"/>
    <cellStyle name="Normal 7 2 2 4 2 5" xfId="2339"/>
    <cellStyle name="Normal 7 2 2 4 2 6" xfId="2698"/>
    <cellStyle name="Normal 7 2 2 4 2 7" xfId="3036"/>
    <cellStyle name="Normal 7 2 2 4 3" xfId="920"/>
    <cellStyle name="Normal 7 2 2 4 4" xfId="1344"/>
    <cellStyle name="Normal 7 2 2 4 5" xfId="1725"/>
    <cellStyle name="Normal 7 2 2 4 6" xfId="2112"/>
    <cellStyle name="Normal 7 2 2 4 7" xfId="2481"/>
    <cellStyle name="Normal 7 2 2 4 8" xfId="2832"/>
    <cellStyle name="Normal 7 2 2 5" xfId="456"/>
    <cellStyle name="Normal 7 2 2 5 2" xfId="1051"/>
    <cellStyle name="Normal 7 2 2 5 3" xfId="1469"/>
    <cellStyle name="Normal 7 2 2 5 4" xfId="1854"/>
    <cellStyle name="Normal 7 2 2 5 5" xfId="2237"/>
    <cellStyle name="Normal 7 2 2 5 6" xfId="2596"/>
    <cellStyle name="Normal 7 2 2 5 7" xfId="2934"/>
    <cellStyle name="Normal 7 2 2 6" xfId="765"/>
    <cellStyle name="Normal 7 2 2 7" xfId="870"/>
    <cellStyle name="Normal 7 2 2 8" xfId="1302"/>
    <cellStyle name="Normal 7 2 2 9" xfId="775"/>
    <cellStyle name="Normal 7 2 3" xfId="202"/>
    <cellStyle name="Normal 7 2 3 2" xfId="338"/>
    <cellStyle name="Normal 7 2 3 2 2" xfId="575"/>
    <cellStyle name="Normal 7 2 3 2 2 2" xfId="1170"/>
    <cellStyle name="Normal 7 2 3 2 2 3" xfId="1588"/>
    <cellStyle name="Normal 7 2 3 2 2 4" xfId="1973"/>
    <cellStyle name="Normal 7 2 3 2 2 5" xfId="2356"/>
    <cellStyle name="Normal 7 2 3 2 2 6" xfId="2715"/>
    <cellStyle name="Normal 7 2 3 2 2 7" xfId="3053"/>
    <cellStyle name="Normal 7 2 3 2 3" xfId="937"/>
    <cellStyle name="Normal 7 2 3 2 4" xfId="1361"/>
    <cellStyle name="Normal 7 2 3 2 5" xfId="1742"/>
    <cellStyle name="Normal 7 2 3 2 6" xfId="2129"/>
    <cellStyle name="Normal 7 2 3 2 7" xfId="2498"/>
    <cellStyle name="Normal 7 2 3 2 8" xfId="2849"/>
    <cellStyle name="Normal 7 2 3 3" xfId="473"/>
    <cellStyle name="Normal 7 2 3 3 2" xfId="1068"/>
    <cellStyle name="Normal 7 2 3 3 3" xfId="1486"/>
    <cellStyle name="Normal 7 2 3 3 4" xfId="1871"/>
    <cellStyle name="Normal 7 2 3 3 5" xfId="2254"/>
    <cellStyle name="Normal 7 2 3 3 6" xfId="2613"/>
    <cellStyle name="Normal 7 2 3 3 7" xfId="2951"/>
    <cellStyle name="Normal 7 2 3 4" xfId="810"/>
    <cellStyle name="Normal 7 2 3 5" xfId="1238"/>
    <cellStyle name="Normal 7 2 3 6" xfId="754"/>
    <cellStyle name="Normal 7 2 3 7" xfId="1801"/>
    <cellStyle name="Normal 7 2 3 8" xfId="2188"/>
    <cellStyle name="Normal 7 2 3 9" xfId="2211"/>
    <cellStyle name="Normal 7 2 4" xfId="239"/>
    <cellStyle name="Normal 7 2 4 2" xfId="374"/>
    <cellStyle name="Normal 7 2 4 2 2" xfId="612"/>
    <cellStyle name="Normal 7 2 4 2 2 2" xfId="1207"/>
    <cellStyle name="Normal 7 2 4 2 2 3" xfId="1625"/>
    <cellStyle name="Normal 7 2 4 2 2 4" xfId="2010"/>
    <cellStyle name="Normal 7 2 4 2 2 5" xfId="2393"/>
    <cellStyle name="Normal 7 2 4 2 2 6" xfId="2752"/>
    <cellStyle name="Normal 7 2 4 2 2 7" xfId="3090"/>
    <cellStyle name="Normal 7 2 4 2 3" xfId="974"/>
    <cellStyle name="Normal 7 2 4 2 4" xfId="1398"/>
    <cellStyle name="Normal 7 2 4 2 5" xfId="1779"/>
    <cellStyle name="Normal 7 2 4 2 6" xfId="2166"/>
    <cellStyle name="Normal 7 2 4 2 7" xfId="2535"/>
    <cellStyle name="Normal 7 2 4 2 8" xfId="2886"/>
    <cellStyle name="Normal 7 2 4 3" xfId="510"/>
    <cellStyle name="Normal 7 2 4 3 2" xfId="1105"/>
    <cellStyle name="Normal 7 2 4 3 3" xfId="1523"/>
    <cellStyle name="Normal 7 2 4 3 4" xfId="1908"/>
    <cellStyle name="Normal 7 2 4 3 5" xfId="2291"/>
    <cellStyle name="Normal 7 2 4 3 6" xfId="2650"/>
    <cellStyle name="Normal 7 2 4 3 7" xfId="2988"/>
    <cellStyle name="Normal 7 2 4 4" xfId="847"/>
    <cellStyle name="Normal 7 2 4 5" xfId="1275"/>
    <cellStyle name="Normal 7 2 4 6" xfId="1657"/>
    <cellStyle name="Normal 7 2 4 7" xfId="2044"/>
    <cellStyle name="Normal 7 2 4 8" xfId="2426"/>
    <cellStyle name="Normal 7 2 4 9" xfId="2784"/>
    <cellStyle name="Normal 7 2 5" xfId="305"/>
    <cellStyle name="Normal 7 2 5 2" xfId="542"/>
    <cellStyle name="Normal 7 2 5 2 2" xfId="1137"/>
    <cellStyle name="Normal 7 2 5 2 3" xfId="1555"/>
    <cellStyle name="Normal 7 2 5 2 4" xfId="1940"/>
    <cellStyle name="Normal 7 2 5 2 5" xfId="2323"/>
    <cellStyle name="Normal 7 2 5 2 6" xfId="2682"/>
    <cellStyle name="Normal 7 2 5 2 7" xfId="3020"/>
    <cellStyle name="Normal 7 2 5 3" xfId="904"/>
    <cellStyle name="Normal 7 2 5 4" xfId="1328"/>
    <cellStyle name="Normal 7 2 5 5" xfId="1709"/>
    <cellStyle name="Normal 7 2 5 6" xfId="2096"/>
    <cellStyle name="Normal 7 2 5 7" xfId="2465"/>
    <cellStyle name="Normal 7 2 5 8" xfId="2816"/>
    <cellStyle name="Normal 7 2 6" xfId="440"/>
    <cellStyle name="Normal 7 2 6 2" xfId="1035"/>
    <cellStyle name="Normal 7 2 6 3" xfId="1453"/>
    <cellStyle name="Normal 7 2 6 4" xfId="1838"/>
    <cellStyle name="Normal 7 2 6 5" xfId="2221"/>
    <cellStyle name="Normal 7 2 6 6" xfId="2580"/>
    <cellStyle name="Normal 7 2 6 7" xfId="2918"/>
    <cellStyle name="Normal 7 2 7" xfId="723"/>
    <cellStyle name="Normal 7 2 8" xfId="1009"/>
    <cellStyle name="Normal 7 2 9" xfId="788"/>
    <cellStyle name="Normal 7 3" xfId="142"/>
    <cellStyle name="Normal 7 3 10" xfId="2196"/>
    <cellStyle name="Normal 7 3 11" xfId="879"/>
    <cellStyle name="Normal 7 3 2" xfId="210"/>
    <cellStyle name="Normal 7 3 2 2" xfId="345"/>
    <cellStyle name="Normal 7 3 2 2 2" xfId="583"/>
    <cellStyle name="Normal 7 3 2 2 2 2" xfId="1178"/>
    <cellStyle name="Normal 7 3 2 2 2 3" xfId="1596"/>
    <cellStyle name="Normal 7 3 2 2 2 4" xfId="1981"/>
    <cellStyle name="Normal 7 3 2 2 2 5" xfId="2364"/>
    <cellStyle name="Normal 7 3 2 2 2 6" xfId="2723"/>
    <cellStyle name="Normal 7 3 2 2 2 7" xfId="3061"/>
    <cellStyle name="Normal 7 3 2 2 3" xfId="945"/>
    <cellStyle name="Normal 7 3 2 2 4" xfId="1369"/>
    <cellStyle name="Normal 7 3 2 2 5" xfId="1750"/>
    <cellStyle name="Normal 7 3 2 2 6" xfId="2137"/>
    <cellStyle name="Normal 7 3 2 2 7" xfId="2506"/>
    <cellStyle name="Normal 7 3 2 2 8" xfId="2857"/>
    <cellStyle name="Normal 7 3 2 3" xfId="481"/>
    <cellStyle name="Normal 7 3 2 3 2" xfId="1076"/>
    <cellStyle name="Normal 7 3 2 3 3" xfId="1494"/>
    <cellStyle name="Normal 7 3 2 3 4" xfId="1879"/>
    <cellStyle name="Normal 7 3 2 3 5" xfId="2262"/>
    <cellStyle name="Normal 7 3 2 3 6" xfId="2621"/>
    <cellStyle name="Normal 7 3 2 3 7" xfId="2959"/>
    <cellStyle name="Normal 7 3 2 4" xfId="818"/>
    <cellStyle name="Normal 7 3 2 5" xfId="1246"/>
    <cellStyle name="Normal 7 3 2 6" xfId="1296"/>
    <cellStyle name="Normal 7 3 2 7" xfId="708"/>
    <cellStyle name="Normal 7 3 2 8" xfId="792"/>
    <cellStyle name="Normal 7 3 2 9" xfId="2447"/>
    <cellStyle name="Normal 7 3 3" xfId="241"/>
    <cellStyle name="Normal 7 3 3 2" xfId="376"/>
    <cellStyle name="Normal 7 3 3 2 2" xfId="614"/>
    <cellStyle name="Normal 7 3 3 2 2 2" xfId="1209"/>
    <cellStyle name="Normal 7 3 3 2 2 3" xfId="1627"/>
    <cellStyle name="Normal 7 3 3 2 2 4" xfId="2012"/>
    <cellStyle name="Normal 7 3 3 2 2 5" xfId="2395"/>
    <cellStyle name="Normal 7 3 3 2 2 6" xfId="2754"/>
    <cellStyle name="Normal 7 3 3 2 2 7" xfId="3092"/>
    <cellStyle name="Normal 7 3 3 2 3" xfId="976"/>
    <cellStyle name="Normal 7 3 3 2 4" xfId="1400"/>
    <cellStyle name="Normal 7 3 3 2 5" xfId="1781"/>
    <cellStyle name="Normal 7 3 3 2 6" xfId="2168"/>
    <cellStyle name="Normal 7 3 3 2 7" xfId="2537"/>
    <cellStyle name="Normal 7 3 3 2 8" xfId="2888"/>
    <cellStyle name="Normal 7 3 3 3" xfId="512"/>
    <cellStyle name="Normal 7 3 3 3 2" xfId="1107"/>
    <cellStyle name="Normal 7 3 3 3 3" xfId="1525"/>
    <cellStyle name="Normal 7 3 3 3 4" xfId="1910"/>
    <cellStyle name="Normal 7 3 3 3 5" xfId="2293"/>
    <cellStyle name="Normal 7 3 3 3 6" xfId="2652"/>
    <cellStyle name="Normal 7 3 3 3 7" xfId="2990"/>
    <cellStyle name="Normal 7 3 3 4" xfId="849"/>
    <cellStyle name="Normal 7 3 3 5" xfId="1277"/>
    <cellStyle name="Normal 7 3 3 6" xfId="1659"/>
    <cellStyle name="Normal 7 3 3 7" xfId="2046"/>
    <cellStyle name="Normal 7 3 3 8" xfId="2428"/>
    <cellStyle name="Normal 7 3 3 9" xfId="2786"/>
    <cellStyle name="Normal 7 3 4" xfId="313"/>
    <cellStyle name="Normal 7 3 4 2" xfId="550"/>
    <cellStyle name="Normal 7 3 4 2 2" xfId="1145"/>
    <cellStyle name="Normal 7 3 4 2 3" xfId="1563"/>
    <cellStyle name="Normal 7 3 4 2 4" xfId="1948"/>
    <cellStyle name="Normal 7 3 4 2 5" xfId="2331"/>
    <cellStyle name="Normal 7 3 4 2 6" xfId="2690"/>
    <cellStyle name="Normal 7 3 4 2 7" xfId="3028"/>
    <cellStyle name="Normal 7 3 4 3" xfId="912"/>
    <cellStyle name="Normal 7 3 4 4" xfId="1336"/>
    <cellStyle name="Normal 7 3 4 5" xfId="1717"/>
    <cellStyle name="Normal 7 3 4 6" xfId="2104"/>
    <cellStyle name="Normal 7 3 4 7" xfId="2473"/>
    <cellStyle name="Normal 7 3 4 8" xfId="2824"/>
    <cellStyle name="Normal 7 3 5" xfId="448"/>
    <cellStyle name="Normal 7 3 5 2" xfId="1043"/>
    <cellStyle name="Normal 7 3 5 3" xfId="1461"/>
    <cellStyle name="Normal 7 3 5 4" xfId="1846"/>
    <cellStyle name="Normal 7 3 5 5" xfId="2229"/>
    <cellStyle name="Normal 7 3 5 6" xfId="2588"/>
    <cellStyle name="Normal 7 3 5 7" xfId="2926"/>
    <cellStyle name="Normal 7 3 6" xfId="757"/>
    <cellStyle name="Normal 7 3 7" xfId="733"/>
    <cellStyle name="Normal 7 3 8" xfId="798"/>
    <cellStyle name="Normal 7 3 9" xfId="1807"/>
    <cellStyle name="Normal 7 4" xfId="154"/>
    <cellStyle name="Normal 7 4 10" xfId="2086"/>
    <cellStyle name="Normal 7 4 2" xfId="242"/>
    <cellStyle name="Normal 7 4 2 2" xfId="377"/>
    <cellStyle name="Normal 7 4 2 2 2" xfId="615"/>
    <cellStyle name="Normal 7 4 2 2 2 2" xfId="1210"/>
    <cellStyle name="Normal 7 4 2 2 2 3" xfId="1628"/>
    <cellStyle name="Normal 7 4 2 2 2 4" xfId="2013"/>
    <cellStyle name="Normal 7 4 2 2 2 5" xfId="2396"/>
    <cellStyle name="Normal 7 4 2 2 2 6" xfId="2755"/>
    <cellStyle name="Normal 7 4 2 2 2 7" xfId="3093"/>
    <cellStyle name="Normal 7 4 2 2 3" xfId="977"/>
    <cellStyle name="Normal 7 4 2 2 4" xfId="1401"/>
    <cellStyle name="Normal 7 4 2 2 5" xfId="1782"/>
    <cellStyle name="Normal 7 4 2 2 6" xfId="2169"/>
    <cellStyle name="Normal 7 4 2 2 7" xfId="2538"/>
    <cellStyle name="Normal 7 4 2 2 8" xfId="2889"/>
    <cellStyle name="Normal 7 4 2 3" xfId="513"/>
    <cellStyle name="Normal 7 4 2 3 2" xfId="1108"/>
    <cellStyle name="Normal 7 4 2 3 3" xfId="1526"/>
    <cellStyle name="Normal 7 4 2 3 4" xfId="1911"/>
    <cellStyle name="Normal 7 4 2 3 5" xfId="2294"/>
    <cellStyle name="Normal 7 4 2 3 6" xfId="2653"/>
    <cellStyle name="Normal 7 4 2 3 7" xfId="2991"/>
    <cellStyle name="Normal 7 4 2 4" xfId="850"/>
    <cellStyle name="Normal 7 4 2 5" xfId="1278"/>
    <cellStyle name="Normal 7 4 2 6" xfId="1660"/>
    <cellStyle name="Normal 7 4 2 7" xfId="2047"/>
    <cellStyle name="Normal 7 4 2 8" xfId="2429"/>
    <cellStyle name="Normal 7 4 2 9" xfId="2787"/>
    <cellStyle name="Normal 7 4 3" xfId="325"/>
    <cellStyle name="Normal 7 4 3 2" xfId="562"/>
    <cellStyle name="Normal 7 4 3 2 2" xfId="1157"/>
    <cellStyle name="Normal 7 4 3 2 3" xfId="1575"/>
    <cellStyle name="Normal 7 4 3 2 4" xfId="1960"/>
    <cellStyle name="Normal 7 4 3 2 5" xfId="2343"/>
    <cellStyle name="Normal 7 4 3 2 6" xfId="2702"/>
    <cellStyle name="Normal 7 4 3 2 7" xfId="3040"/>
    <cellStyle name="Normal 7 4 3 3" xfId="924"/>
    <cellStyle name="Normal 7 4 3 4" xfId="1348"/>
    <cellStyle name="Normal 7 4 3 5" xfId="1729"/>
    <cellStyle name="Normal 7 4 3 6" xfId="2116"/>
    <cellStyle name="Normal 7 4 3 7" xfId="2485"/>
    <cellStyle name="Normal 7 4 3 8" xfId="2836"/>
    <cellStyle name="Normal 7 4 4" xfId="460"/>
    <cellStyle name="Normal 7 4 4 2" xfId="1055"/>
    <cellStyle name="Normal 7 4 4 3" xfId="1473"/>
    <cellStyle name="Normal 7 4 4 4" xfId="1858"/>
    <cellStyle name="Normal 7 4 4 5" xfId="2241"/>
    <cellStyle name="Normal 7 4 4 6" xfId="2600"/>
    <cellStyle name="Normal 7 4 4 7" xfId="2938"/>
    <cellStyle name="Normal 7 4 5" xfId="769"/>
    <cellStyle name="Normal 7 4 6" xfId="998"/>
    <cellStyle name="Normal 7 4 7" xfId="1022"/>
    <cellStyle name="Normal 7 4 8" xfId="1805"/>
    <cellStyle name="Normal 7 4 9" xfId="2194"/>
    <cellStyle name="Normal 7 5" xfId="238"/>
    <cellStyle name="Normal 7 5 2" xfId="373"/>
    <cellStyle name="Normal 7 5 2 2" xfId="611"/>
    <cellStyle name="Normal 7 5 2 2 2" xfId="1206"/>
    <cellStyle name="Normal 7 5 2 2 3" xfId="1624"/>
    <cellStyle name="Normal 7 5 2 2 4" xfId="2009"/>
    <cellStyle name="Normal 7 5 2 2 5" xfId="2392"/>
    <cellStyle name="Normal 7 5 2 2 6" xfId="2751"/>
    <cellStyle name="Normal 7 5 2 2 7" xfId="3089"/>
    <cellStyle name="Normal 7 5 2 3" xfId="973"/>
    <cellStyle name="Normal 7 5 2 4" xfId="1397"/>
    <cellStyle name="Normal 7 5 2 5" xfId="1778"/>
    <cellStyle name="Normal 7 5 2 6" xfId="2165"/>
    <cellStyle name="Normal 7 5 2 7" xfId="2534"/>
    <cellStyle name="Normal 7 5 2 8" xfId="2885"/>
    <cellStyle name="Normal 7 5 3" xfId="509"/>
    <cellStyle name="Normal 7 5 3 2" xfId="1104"/>
    <cellStyle name="Normal 7 5 3 3" xfId="1522"/>
    <cellStyle name="Normal 7 5 3 4" xfId="1907"/>
    <cellStyle name="Normal 7 5 3 5" xfId="2290"/>
    <cellStyle name="Normal 7 5 3 6" xfId="2649"/>
    <cellStyle name="Normal 7 5 3 7" xfId="2987"/>
    <cellStyle name="Normal 7 5 4" xfId="846"/>
    <cellStyle name="Normal 7 5 5" xfId="1274"/>
    <cellStyle name="Normal 7 5 6" xfId="1656"/>
    <cellStyle name="Normal 7 5 7" xfId="2043"/>
    <cellStyle name="Normal 7 5 8" xfId="2425"/>
    <cellStyle name="Normal 7 5 9" xfId="2783"/>
    <cellStyle name="Normal 7 6" xfId="297"/>
    <cellStyle name="Normal 7 6 2" xfId="534"/>
    <cellStyle name="Normal 7 6 2 2" xfId="1129"/>
    <cellStyle name="Normal 7 6 2 3" xfId="1547"/>
    <cellStyle name="Normal 7 6 2 4" xfId="1932"/>
    <cellStyle name="Normal 7 6 2 5" xfId="2315"/>
    <cellStyle name="Normal 7 6 2 6" xfId="2674"/>
    <cellStyle name="Normal 7 6 2 7" xfId="3012"/>
    <cellStyle name="Normal 7 6 3" xfId="896"/>
    <cellStyle name="Normal 7 6 4" xfId="1320"/>
    <cellStyle name="Normal 7 6 5" xfId="1701"/>
    <cellStyle name="Normal 7 6 6" xfId="2088"/>
    <cellStyle name="Normal 7 6 7" xfId="2457"/>
    <cellStyle name="Normal 7 6 8" xfId="2808"/>
    <cellStyle name="Normal 7 7" xfId="432"/>
    <cellStyle name="Normal 7 7 2" xfId="1027"/>
    <cellStyle name="Normal 7 7 3" xfId="1445"/>
    <cellStyle name="Normal 7 7 4" xfId="1830"/>
    <cellStyle name="Normal 7 7 5" xfId="2213"/>
    <cellStyle name="Normal 7 7 6" xfId="2572"/>
    <cellStyle name="Normal 7 7 7" xfId="2910"/>
    <cellStyle name="Normal 7 8" xfId="684"/>
    <cellStyle name="Normal 7 9" xfId="711"/>
    <cellStyle name="Normal 8" xfId="59"/>
    <cellStyle name="Normal 8 10" xfId="887"/>
    <cellStyle name="Normal 8 11" xfId="1819"/>
    <cellStyle name="Normal 8 12" xfId="2206"/>
    <cellStyle name="Normal 8 13" xfId="1299"/>
    <cellStyle name="Normal 8 2" xfId="100"/>
    <cellStyle name="Normal 8 2 10" xfId="1812"/>
    <cellStyle name="Normal 8 2 11" xfId="2202"/>
    <cellStyle name="Normal 8 2 12" xfId="784"/>
    <cellStyle name="Normal 8 2 2" xfId="151"/>
    <cellStyle name="Normal 8 2 2 10" xfId="1227"/>
    <cellStyle name="Normal 8 2 2 11" xfId="1016"/>
    <cellStyle name="Normal 8 2 2 2" xfId="219"/>
    <cellStyle name="Normal 8 2 2 2 2" xfId="354"/>
    <cellStyle name="Normal 8 2 2 2 2 2" xfId="592"/>
    <cellStyle name="Normal 8 2 2 2 2 2 2" xfId="1187"/>
    <cellStyle name="Normal 8 2 2 2 2 2 3" xfId="1605"/>
    <cellStyle name="Normal 8 2 2 2 2 2 4" xfId="1990"/>
    <cellStyle name="Normal 8 2 2 2 2 2 5" xfId="2373"/>
    <cellStyle name="Normal 8 2 2 2 2 2 6" xfId="2732"/>
    <cellStyle name="Normal 8 2 2 2 2 2 7" xfId="3070"/>
    <cellStyle name="Normal 8 2 2 2 2 3" xfId="954"/>
    <cellStyle name="Normal 8 2 2 2 2 4" xfId="1378"/>
    <cellStyle name="Normal 8 2 2 2 2 5" xfId="1759"/>
    <cellStyle name="Normal 8 2 2 2 2 6" xfId="2146"/>
    <cellStyle name="Normal 8 2 2 2 2 7" xfId="2515"/>
    <cellStyle name="Normal 8 2 2 2 2 8" xfId="2866"/>
    <cellStyle name="Normal 8 2 2 2 3" xfId="490"/>
    <cellStyle name="Normal 8 2 2 2 3 2" xfId="1085"/>
    <cellStyle name="Normal 8 2 2 2 3 3" xfId="1503"/>
    <cellStyle name="Normal 8 2 2 2 3 4" xfId="1888"/>
    <cellStyle name="Normal 8 2 2 2 3 5" xfId="2271"/>
    <cellStyle name="Normal 8 2 2 2 3 6" xfId="2630"/>
    <cellStyle name="Normal 8 2 2 2 3 7" xfId="2968"/>
    <cellStyle name="Normal 8 2 2 2 4" xfId="827"/>
    <cellStyle name="Normal 8 2 2 2 5" xfId="1255"/>
    <cellStyle name="Normal 8 2 2 2 6" xfId="710"/>
    <cellStyle name="Normal 8 2 2 2 7" xfId="1001"/>
    <cellStyle name="Normal 8 2 2 2 8" xfId="1306"/>
    <cellStyle name="Normal 8 2 2 2 9" xfId="886"/>
    <cellStyle name="Normal 8 2 2 3" xfId="245"/>
    <cellStyle name="Normal 8 2 2 3 2" xfId="380"/>
    <cellStyle name="Normal 8 2 2 3 2 2" xfId="618"/>
    <cellStyle name="Normal 8 2 2 3 2 2 2" xfId="1213"/>
    <cellStyle name="Normal 8 2 2 3 2 2 3" xfId="1631"/>
    <cellStyle name="Normal 8 2 2 3 2 2 4" xfId="2016"/>
    <cellStyle name="Normal 8 2 2 3 2 2 5" xfId="2399"/>
    <cellStyle name="Normal 8 2 2 3 2 2 6" xfId="2758"/>
    <cellStyle name="Normal 8 2 2 3 2 2 7" xfId="3096"/>
    <cellStyle name="Normal 8 2 2 3 2 3" xfId="980"/>
    <cellStyle name="Normal 8 2 2 3 2 4" xfId="1404"/>
    <cellStyle name="Normal 8 2 2 3 2 5" xfId="1785"/>
    <cellStyle name="Normal 8 2 2 3 2 6" xfId="2172"/>
    <cellStyle name="Normal 8 2 2 3 2 7" xfId="2541"/>
    <cellStyle name="Normal 8 2 2 3 2 8" xfId="2892"/>
    <cellStyle name="Normal 8 2 2 3 3" xfId="516"/>
    <cellStyle name="Normal 8 2 2 3 3 2" xfId="1111"/>
    <cellStyle name="Normal 8 2 2 3 3 3" xfId="1529"/>
    <cellStyle name="Normal 8 2 2 3 3 4" xfId="1914"/>
    <cellStyle name="Normal 8 2 2 3 3 5" xfId="2297"/>
    <cellStyle name="Normal 8 2 2 3 3 6" xfId="2656"/>
    <cellStyle name="Normal 8 2 2 3 3 7" xfId="2994"/>
    <cellStyle name="Normal 8 2 2 3 4" xfId="853"/>
    <cellStyle name="Normal 8 2 2 3 5" xfId="1281"/>
    <cellStyle name="Normal 8 2 2 3 6" xfId="1663"/>
    <cellStyle name="Normal 8 2 2 3 7" xfId="2050"/>
    <cellStyle name="Normal 8 2 2 3 8" xfId="2432"/>
    <cellStyle name="Normal 8 2 2 3 9" xfId="2790"/>
    <cellStyle name="Normal 8 2 2 4" xfId="322"/>
    <cellStyle name="Normal 8 2 2 4 2" xfId="559"/>
    <cellStyle name="Normal 8 2 2 4 2 2" xfId="1154"/>
    <cellStyle name="Normal 8 2 2 4 2 3" xfId="1572"/>
    <cellStyle name="Normal 8 2 2 4 2 4" xfId="1957"/>
    <cellStyle name="Normal 8 2 2 4 2 5" xfId="2340"/>
    <cellStyle name="Normal 8 2 2 4 2 6" xfId="2699"/>
    <cellStyle name="Normal 8 2 2 4 2 7" xfId="3037"/>
    <cellStyle name="Normal 8 2 2 4 3" xfId="921"/>
    <cellStyle name="Normal 8 2 2 4 4" xfId="1345"/>
    <cellStyle name="Normal 8 2 2 4 5" xfId="1726"/>
    <cellStyle name="Normal 8 2 2 4 6" xfId="2113"/>
    <cellStyle name="Normal 8 2 2 4 7" xfId="2482"/>
    <cellStyle name="Normal 8 2 2 4 8" xfId="2833"/>
    <cellStyle name="Normal 8 2 2 5" xfId="457"/>
    <cellStyle name="Normal 8 2 2 5 2" xfId="1052"/>
    <cellStyle name="Normal 8 2 2 5 3" xfId="1470"/>
    <cellStyle name="Normal 8 2 2 5 4" xfId="1855"/>
    <cellStyle name="Normal 8 2 2 5 5" xfId="2238"/>
    <cellStyle name="Normal 8 2 2 5 6" xfId="2597"/>
    <cellStyle name="Normal 8 2 2 5 7" xfId="2935"/>
    <cellStyle name="Normal 8 2 2 6" xfId="766"/>
    <cellStyle name="Normal 8 2 2 7" xfId="777"/>
    <cellStyle name="Normal 8 2 2 8" xfId="995"/>
    <cellStyle name="Normal 8 2 2 9" xfId="672"/>
    <cellStyle name="Normal 8 2 3" xfId="203"/>
    <cellStyle name="Normal 8 2 3 2" xfId="339"/>
    <cellStyle name="Normal 8 2 3 2 2" xfId="576"/>
    <cellStyle name="Normal 8 2 3 2 2 2" xfId="1171"/>
    <cellStyle name="Normal 8 2 3 2 2 3" xfId="1589"/>
    <cellStyle name="Normal 8 2 3 2 2 4" xfId="1974"/>
    <cellStyle name="Normal 8 2 3 2 2 5" xfId="2357"/>
    <cellStyle name="Normal 8 2 3 2 2 6" xfId="2716"/>
    <cellStyle name="Normal 8 2 3 2 2 7" xfId="3054"/>
    <cellStyle name="Normal 8 2 3 2 3" xfId="938"/>
    <cellStyle name="Normal 8 2 3 2 4" xfId="1362"/>
    <cellStyle name="Normal 8 2 3 2 5" xfId="1743"/>
    <cellStyle name="Normal 8 2 3 2 6" xfId="2130"/>
    <cellStyle name="Normal 8 2 3 2 7" xfId="2499"/>
    <cellStyle name="Normal 8 2 3 2 8" xfId="2850"/>
    <cellStyle name="Normal 8 2 3 3" xfId="474"/>
    <cellStyle name="Normal 8 2 3 3 2" xfId="1069"/>
    <cellStyle name="Normal 8 2 3 3 3" xfId="1487"/>
    <cellStyle name="Normal 8 2 3 3 4" xfId="1872"/>
    <cellStyle name="Normal 8 2 3 3 5" xfId="2255"/>
    <cellStyle name="Normal 8 2 3 3 6" xfId="2614"/>
    <cellStyle name="Normal 8 2 3 3 7" xfId="2952"/>
    <cellStyle name="Normal 8 2 3 4" xfId="811"/>
    <cellStyle name="Normal 8 2 3 5" xfId="1239"/>
    <cellStyle name="Normal 8 2 3 6" xfId="1420"/>
    <cellStyle name="Normal 8 2 3 7" xfId="1679"/>
    <cellStyle name="Normal 8 2 3 8" xfId="2066"/>
    <cellStyle name="Normal 8 2 3 9" xfId="2557"/>
    <cellStyle name="Normal 8 2 4" xfId="244"/>
    <cellStyle name="Normal 8 2 4 2" xfId="379"/>
    <cellStyle name="Normal 8 2 4 2 2" xfId="617"/>
    <cellStyle name="Normal 8 2 4 2 2 2" xfId="1212"/>
    <cellStyle name="Normal 8 2 4 2 2 3" xfId="1630"/>
    <cellStyle name="Normal 8 2 4 2 2 4" xfId="2015"/>
    <cellStyle name="Normal 8 2 4 2 2 5" xfId="2398"/>
    <cellStyle name="Normal 8 2 4 2 2 6" xfId="2757"/>
    <cellStyle name="Normal 8 2 4 2 2 7" xfId="3095"/>
    <cellStyle name="Normal 8 2 4 2 3" xfId="979"/>
    <cellStyle name="Normal 8 2 4 2 4" xfId="1403"/>
    <cellStyle name="Normal 8 2 4 2 5" xfId="1784"/>
    <cellStyle name="Normal 8 2 4 2 6" xfId="2171"/>
    <cellStyle name="Normal 8 2 4 2 7" xfId="2540"/>
    <cellStyle name="Normal 8 2 4 2 8" xfId="2891"/>
    <cellStyle name="Normal 8 2 4 3" xfId="515"/>
    <cellStyle name="Normal 8 2 4 3 2" xfId="1110"/>
    <cellStyle name="Normal 8 2 4 3 3" xfId="1528"/>
    <cellStyle name="Normal 8 2 4 3 4" xfId="1913"/>
    <cellStyle name="Normal 8 2 4 3 5" xfId="2296"/>
    <cellStyle name="Normal 8 2 4 3 6" xfId="2655"/>
    <cellStyle name="Normal 8 2 4 3 7" xfId="2993"/>
    <cellStyle name="Normal 8 2 4 4" xfId="852"/>
    <cellStyle name="Normal 8 2 4 5" xfId="1280"/>
    <cellStyle name="Normal 8 2 4 6" xfId="1662"/>
    <cellStyle name="Normal 8 2 4 7" xfId="2049"/>
    <cellStyle name="Normal 8 2 4 8" xfId="2431"/>
    <cellStyle name="Normal 8 2 4 9" xfId="2789"/>
    <cellStyle name="Normal 8 2 5" xfId="306"/>
    <cellStyle name="Normal 8 2 5 2" xfId="543"/>
    <cellStyle name="Normal 8 2 5 2 2" xfId="1138"/>
    <cellStyle name="Normal 8 2 5 2 3" xfId="1556"/>
    <cellStyle name="Normal 8 2 5 2 4" xfId="1941"/>
    <cellStyle name="Normal 8 2 5 2 5" xfId="2324"/>
    <cellStyle name="Normal 8 2 5 2 6" xfId="2683"/>
    <cellStyle name="Normal 8 2 5 2 7" xfId="3021"/>
    <cellStyle name="Normal 8 2 5 3" xfId="905"/>
    <cellStyle name="Normal 8 2 5 4" xfId="1329"/>
    <cellStyle name="Normal 8 2 5 5" xfId="1710"/>
    <cellStyle name="Normal 8 2 5 6" xfId="2097"/>
    <cellStyle name="Normal 8 2 5 7" xfId="2466"/>
    <cellStyle name="Normal 8 2 5 8" xfId="2817"/>
    <cellStyle name="Normal 8 2 6" xfId="441"/>
    <cellStyle name="Normal 8 2 6 2" xfId="1036"/>
    <cellStyle name="Normal 8 2 6 3" xfId="1454"/>
    <cellStyle name="Normal 8 2 6 4" xfId="1839"/>
    <cellStyle name="Normal 8 2 6 5" xfId="2222"/>
    <cellStyle name="Normal 8 2 6 6" xfId="2581"/>
    <cellStyle name="Normal 8 2 6 7" xfId="2919"/>
    <cellStyle name="Normal 8 2 7" xfId="724"/>
    <cellStyle name="Normal 8 2 8" xfId="877"/>
    <cellStyle name="Normal 8 2 9" xfId="687"/>
    <cellStyle name="Normal 8 3" xfId="143"/>
    <cellStyle name="Normal 8 3 10" xfId="2072"/>
    <cellStyle name="Normal 8 3 11" xfId="2562"/>
    <cellStyle name="Normal 8 3 2" xfId="211"/>
    <cellStyle name="Normal 8 3 2 2" xfId="346"/>
    <cellStyle name="Normal 8 3 2 2 2" xfId="584"/>
    <cellStyle name="Normal 8 3 2 2 2 2" xfId="1179"/>
    <cellStyle name="Normal 8 3 2 2 2 3" xfId="1597"/>
    <cellStyle name="Normal 8 3 2 2 2 4" xfId="1982"/>
    <cellStyle name="Normal 8 3 2 2 2 5" xfId="2365"/>
    <cellStyle name="Normal 8 3 2 2 2 6" xfId="2724"/>
    <cellStyle name="Normal 8 3 2 2 2 7" xfId="3062"/>
    <cellStyle name="Normal 8 3 2 2 3" xfId="946"/>
    <cellStyle name="Normal 8 3 2 2 4" xfId="1370"/>
    <cellStyle name="Normal 8 3 2 2 5" xfId="1751"/>
    <cellStyle name="Normal 8 3 2 2 6" xfId="2138"/>
    <cellStyle name="Normal 8 3 2 2 7" xfId="2507"/>
    <cellStyle name="Normal 8 3 2 2 8" xfId="2858"/>
    <cellStyle name="Normal 8 3 2 3" xfId="482"/>
    <cellStyle name="Normal 8 3 2 3 2" xfId="1077"/>
    <cellStyle name="Normal 8 3 2 3 3" xfId="1495"/>
    <cellStyle name="Normal 8 3 2 3 4" xfId="1880"/>
    <cellStyle name="Normal 8 3 2 3 5" xfId="2263"/>
    <cellStyle name="Normal 8 3 2 3 6" xfId="2622"/>
    <cellStyle name="Normal 8 3 2 3 7" xfId="2960"/>
    <cellStyle name="Normal 8 3 2 4" xfId="819"/>
    <cellStyle name="Normal 8 3 2 5" xfId="1247"/>
    <cellStyle name="Normal 8 3 2 6" xfId="997"/>
    <cellStyle name="Normal 8 3 2 7" xfId="880"/>
    <cellStyle name="Normal 8 3 2 8" xfId="680"/>
    <cellStyle name="Normal 8 3 2 9" xfId="1828"/>
    <cellStyle name="Normal 8 3 3" xfId="246"/>
    <cellStyle name="Normal 8 3 3 2" xfId="381"/>
    <cellStyle name="Normal 8 3 3 2 2" xfId="619"/>
    <cellStyle name="Normal 8 3 3 2 2 2" xfId="1214"/>
    <cellStyle name="Normal 8 3 3 2 2 3" xfId="1632"/>
    <cellStyle name="Normal 8 3 3 2 2 4" xfId="2017"/>
    <cellStyle name="Normal 8 3 3 2 2 5" xfId="2400"/>
    <cellStyle name="Normal 8 3 3 2 2 6" xfId="2759"/>
    <cellStyle name="Normal 8 3 3 2 2 7" xfId="3097"/>
    <cellStyle name="Normal 8 3 3 2 3" xfId="981"/>
    <cellStyle name="Normal 8 3 3 2 4" xfId="1405"/>
    <cellStyle name="Normal 8 3 3 2 5" xfId="1786"/>
    <cellStyle name="Normal 8 3 3 2 6" xfId="2173"/>
    <cellStyle name="Normal 8 3 3 2 7" xfId="2542"/>
    <cellStyle name="Normal 8 3 3 2 8" xfId="2893"/>
    <cellStyle name="Normal 8 3 3 3" xfId="517"/>
    <cellStyle name="Normal 8 3 3 3 2" xfId="1112"/>
    <cellStyle name="Normal 8 3 3 3 3" xfId="1530"/>
    <cellStyle name="Normal 8 3 3 3 4" xfId="1915"/>
    <cellStyle name="Normal 8 3 3 3 5" xfId="2298"/>
    <cellStyle name="Normal 8 3 3 3 6" xfId="2657"/>
    <cellStyle name="Normal 8 3 3 3 7" xfId="2995"/>
    <cellStyle name="Normal 8 3 3 4" xfId="854"/>
    <cellStyle name="Normal 8 3 3 5" xfId="1282"/>
    <cellStyle name="Normal 8 3 3 6" xfId="1664"/>
    <cellStyle name="Normal 8 3 3 7" xfId="2051"/>
    <cellStyle name="Normal 8 3 3 8" xfId="2433"/>
    <cellStyle name="Normal 8 3 3 9" xfId="2791"/>
    <cellStyle name="Normal 8 3 4" xfId="314"/>
    <cellStyle name="Normal 8 3 4 2" xfId="551"/>
    <cellStyle name="Normal 8 3 4 2 2" xfId="1146"/>
    <cellStyle name="Normal 8 3 4 2 3" xfId="1564"/>
    <cellStyle name="Normal 8 3 4 2 4" xfId="1949"/>
    <cellStyle name="Normal 8 3 4 2 5" xfId="2332"/>
    <cellStyle name="Normal 8 3 4 2 6" xfId="2691"/>
    <cellStyle name="Normal 8 3 4 2 7" xfId="3029"/>
    <cellStyle name="Normal 8 3 4 3" xfId="913"/>
    <cellStyle name="Normal 8 3 4 4" xfId="1337"/>
    <cellStyle name="Normal 8 3 4 5" xfId="1718"/>
    <cellStyle name="Normal 8 3 4 6" xfId="2105"/>
    <cellStyle name="Normal 8 3 4 7" xfId="2474"/>
    <cellStyle name="Normal 8 3 4 8" xfId="2825"/>
    <cellStyle name="Normal 8 3 5" xfId="449"/>
    <cellStyle name="Normal 8 3 5 2" xfId="1044"/>
    <cellStyle name="Normal 8 3 5 3" xfId="1462"/>
    <cellStyle name="Normal 8 3 5 4" xfId="1847"/>
    <cellStyle name="Normal 8 3 5 5" xfId="2230"/>
    <cellStyle name="Normal 8 3 5 6" xfId="2589"/>
    <cellStyle name="Normal 8 3 5 7" xfId="2927"/>
    <cellStyle name="Normal 8 3 6" xfId="758"/>
    <cellStyle name="Normal 8 3 7" xfId="697"/>
    <cellStyle name="Normal 8 3 8" xfId="1426"/>
    <cellStyle name="Normal 8 3 9" xfId="1685"/>
    <cellStyle name="Normal 8 4" xfId="195"/>
    <cellStyle name="Normal 8 4 2" xfId="331"/>
    <cellStyle name="Normal 8 4 2 2" xfId="568"/>
    <cellStyle name="Normal 8 4 2 2 2" xfId="1163"/>
    <cellStyle name="Normal 8 4 2 2 3" xfId="1581"/>
    <cellStyle name="Normal 8 4 2 2 4" xfId="1966"/>
    <cellStyle name="Normal 8 4 2 2 5" xfId="2349"/>
    <cellStyle name="Normal 8 4 2 2 6" xfId="2708"/>
    <cellStyle name="Normal 8 4 2 2 7" xfId="3046"/>
    <cellStyle name="Normal 8 4 2 3" xfId="930"/>
    <cellStyle name="Normal 8 4 2 4" xfId="1354"/>
    <cellStyle name="Normal 8 4 2 5" xfId="1735"/>
    <cellStyle name="Normal 8 4 2 6" xfId="2122"/>
    <cellStyle name="Normal 8 4 2 7" xfId="2491"/>
    <cellStyle name="Normal 8 4 2 8" xfId="2842"/>
    <cellStyle name="Normal 8 4 3" xfId="466"/>
    <cellStyle name="Normal 8 4 3 2" xfId="1061"/>
    <cellStyle name="Normal 8 4 3 3" xfId="1479"/>
    <cellStyle name="Normal 8 4 3 4" xfId="1864"/>
    <cellStyle name="Normal 8 4 3 5" xfId="2247"/>
    <cellStyle name="Normal 8 4 3 6" xfId="2606"/>
    <cellStyle name="Normal 8 4 3 7" xfId="2944"/>
    <cellStyle name="Normal 8 4 4" xfId="803"/>
    <cellStyle name="Normal 8 4 5" xfId="1231"/>
    <cellStyle name="Normal 8 4 6" xfId="744"/>
    <cellStyle name="Normal 8 4 7" xfId="1442"/>
    <cellStyle name="Normal 8 4 8" xfId="1698"/>
    <cellStyle name="Normal 8 4 9" xfId="699"/>
    <cellStyle name="Normal 8 5" xfId="243"/>
    <cellStyle name="Normal 8 5 2" xfId="378"/>
    <cellStyle name="Normal 8 5 2 2" xfId="616"/>
    <cellStyle name="Normal 8 5 2 2 2" xfId="1211"/>
    <cellStyle name="Normal 8 5 2 2 3" xfId="1629"/>
    <cellStyle name="Normal 8 5 2 2 4" xfId="2014"/>
    <cellStyle name="Normal 8 5 2 2 5" xfId="2397"/>
    <cellStyle name="Normal 8 5 2 2 6" xfId="2756"/>
    <cellStyle name="Normal 8 5 2 2 7" xfId="3094"/>
    <cellStyle name="Normal 8 5 2 3" xfId="978"/>
    <cellStyle name="Normal 8 5 2 4" xfId="1402"/>
    <cellStyle name="Normal 8 5 2 5" xfId="1783"/>
    <cellStyle name="Normal 8 5 2 6" xfId="2170"/>
    <cellStyle name="Normal 8 5 2 7" xfId="2539"/>
    <cellStyle name="Normal 8 5 2 8" xfId="2890"/>
    <cellStyle name="Normal 8 5 3" xfId="514"/>
    <cellStyle name="Normal 8 5 3 2" xfId="1109"/>
    <cellStyle name="Normal 8 5 3 3" xfId="1527"/>
    <cellStyle name="Normal 8 5 3 4" xfId="1912"/>
    <cellStyle name="Normal 8 5 3 5" xfId="2295"/>
    <cellStyle name="Normal 8 5 3 6" xfId="2654"/>
    <cellStyle name="Normal 8 5 3 7" xfId="2992"/>
    <cellStyle name="Normal 8 5 4" xfId="851"/>
    <cellStyle name="Normal 8 5 5" xfId="1279"/>
    <cellStyle name="Normal 8 5 6" xfId="1661"/>
    <cellStyle name="Normal 8 5 7" xfId="2048"/>
    <cellStyle name="Normal 8 5 8" xfId="2430"/>
    <cellStyle name="Normal 8 5 9" xfId="2788"/>
    <cellStyle name="Normal 8 6" xfId="298"/>
    <cellStyle name="Normal 8 6 2" xfId="535"/>
    <cellStyle name="Normal 8 6 2 2" xfId="1130"/>
    <cellStyle name="Normal 8 6 2 3" xfId="1548"/>
    <cellStyle name="Normal 8 6 2 4" xfId="1933"/>
    <cellStyle name="Normal 8 6 2 5" xfId="2316"/>
    <cellStyle name="Normal 8 6 2 6" xfId="2675"/>
    <cellStyle name="Normal 8 6 2 7" xfId="3013"/>
    <cellStyle name="Normal 8 6 3" xfId="897"/>
    <cellStyle name="Normal 8 6 4" xfId="1321"/>
    <cellStyle name="Normal 8 6 5" xfId="1702"/>
    <cellStyle name="Normal 8 6 6" xfId="2089"/>
    <cellStyle name="Normal 8 6 7" xfId="2458"/>
    <cellStyle name="Normal 8 6 8" xfId="2809"/>
    <cellStyle name="Normal 8 7" xfId="433"/>
    <cellStyle name="Normal 8 7 2" xfId="1028"/>
    <cellStyle name="Normal 8 7 3" xfId="1446"/>
    <cellStyle name="Normal 8 7 4" xfId="1831"/>
    <cellStyle name="Normal 8 7 5" xfId="2214"/>
    <cellStyle name="Normal 8 7 6" xfId="2573"/>
    <cellStyle name="Normal 8 7 7" xfId="2911"/>
    <cellStyle name="Normal 8 8" xfId="685"/>
    <cellStyle name="Normal 8 9" xfId="1014"/>
    <cellStyle name="Normal 9" xfId="60"/>
    <cellStyle name="Normal 9 10" xfId="1691"/>
    <cellStyle name="Normal 9 11" xfId="2079"/>
    <cellStyle name="Normal 9 12" xfId="2565"/>
    <cellStyle name="Normal 9 2" xfId="144"/>
    <cellStyle name="Normal 9 2 10" xfId="715"/>
    <cellStyle name="Normal 9 2 11" xfId="2451"/>
    <cellStyle name="Normal 9 2 2" xfId="212"/>
    <cellStyle name="Normal 9 2 2 2" xfId="347"/>
    <cellStyle name="Normal 9 2 2 2 2" xfId="585"/>
    <cellStyle name="Normal 9 2 2 2 2 2" xfId="1180"/>
    <cellStyle name="Normal 9 2 2 2 2 3" xfId="1598"/>
    <cellStyle name="Normal 9 2 2 2 2 4" xfId="1983"/>
    <cellStyle name="Normal 9 2 2 2 2 5" xfId="2366"/>
    <cellStyle name="Normal 9 2 2 2 2 6" xfId="2725"/>
    <cellStyle name="Normal 9 2 2 2 2 7" xfId="3063"/>
    <cellStyle name="Normal 9 2 2 2 3" xfId="947"/>
    <cellStyle name="Normal 9 2 2 2 4" xfId="1371"/>
    <cellStyle name="Normal 9 2 2 2 5" xfId="1752"/>
    <cellStyle name="Normal 9 2 2 2 6" xfId="2139"/>
    <cellStyle name="Normal 9 2 2 2 7" xfId="2508"/>
    <cellStyle name="Normal 9 2 2 2 8" xfId="2859"/>
    <cellStyle name="Normal 9 2 2 3" xfId="483"/>
    <cellStyle name="Normal 9 2 2 3 2" xfId="1078"/>
    <cellStyle name="Normal 9 2 2 3 3" xfId="1496"/>
    <cellStyle name="Normal 9 2 2 3 4" xfId="1881"/>
    <cellStyle name="Normal 9 2 2 3 5" xfId="2264"/>
    <cellStyle name="Normal 9 2 2 3 6" xfId="2623"/>
    <cellStyle name="Normal 9 2 2 3 7" xfId="2961"/>
    <cellStyle name="Normal 9 2 2 4" xfId="820"/>
    <cellStyle name="Normal 9 2 2 5" xfId="1248"/>
    <cellStyle name="Normal 9 2 2 6" xfId="876"/>
    <cellStyle name="Normal 9 2 2 7" xfId="742"/>
    <cellStyle name="Normal 9 2 2 8" xfId="791"/>
    <cellStyle name="Normal 9 2 2 9" xfId="772"/>
    <cellStyle name="Normal 9 2 3" xfId="248"/>
    <cellStyle name="Normal 9 2 3 2" xfId="383"/>
    <cellStyle name="Normal 9 2 3 2 2" xfId="621"/>
    <cellStyle name="Normal 9 2 3 2 2 2" xfId="1216"/>
    <cellStyle name="Normal 9 2 3 2 2 3" xfId="1634"/>
    <cellStyle name="Normal 9 2 3 2 2 4" xfId="2019"/>
    <cellStyle name="Normal 9 2 3 2 2 5" xfId="2402"/>
    <cellStyle name="Normal 9 2 3 2 2 6" xfId="2761"/>
    <cellStyle name="Normal 9 2 3 2 2 7" xfId="3099"/>
    <cellStyle name="Normal 9 2 3 2 3" xfId="983"/>
    <cellStyle name="Normal 9 2 3 2 4" xfId="1407"/>
    <cellStyle name="Normal 9 2 3 2 5" xfId="1788"/>
    <cellStyle name="Normal 9 2 3 2 6" xfId="2175"/>
    <cellStyle name="Normal 9 2 3 2 7" xfId="2544"/>
    <cellStyle name="Normal 9 2 3 2 8" xfId="2895"/>
    <cellStyle name="Normal 9 2 3 3" xfId="519"/>
    <cellStyle name="Normal 9 2 3 3 2" xfId="1114"/>
    <cellStyle name="Normal 9 2 3 3 3" xfId="1532"/>
    <cellStyle name="Normal 9 2 3 3 4" xfId="1917"/>
    <cellStyle name="Normal 9 2 3 3 5" xfId="2300"/>
    <cellStyle name="Normal 9 2 3 3 6" xfId="2659"/>
    <cellStyle name="Normal 9 2 3 3 7" xfId="2997"/>
    <cellStyle name="Normal 9 2 3 4" xfId="856"/>
    <cellStyle name="Normal 9 2 3 5" xfId="1284"/>
    <cellStyle name="Normal 9 2 3 6" xfId="1666"/>
    <cellStyle name="Normal 9 2 3 7" xfId="2053"/>
    <cellStyle name="Normal 9 2 3 8" xfId="2435"/>
    <cellStyle name="Normal 9 2 3 9" xfId="2793"/>
    <cellStyle name="Normal 9 2 4" xfId="315"/>
    <cellStyle name="Normal 9 2 4 2" xfId="552"/>
    <cellStyle name="Normal 9 2 4 2 2" xfId="1147"/>
    <cellStyle name="Normal 9 2 4 2 3" xfId="1565"/>
    <cellStyle name="Normal 9 2 4 2 4" xfId="1950"/>
    <cellStyle name="Normal 9 2 4 2 5" xfId="2333"/>
    <cellStyle name="Normal 9 2 4 2 6" xfId="2692"/>
    <cellStyle name="Normal 9 2 4 2 7" xfId="3030"/>
    <cellStyle name="Normal 9 2 4 3" xfId="914"/>
    <cellStyle name="Normal 9 2 4 4" xfId="1338"/>
    <cellStyle name="Normal 9 2 4 5" xfId="1719"/>
    <cellStyle name="Normal 9 2 4 6" xfId="2106"/>
    <cellStyle name="Normal 9 2 4 7" xfId="2475"/>
    <cellStyle name="Normal 9 2 4 8" xfId="2826"/>
    <cellStyle name="Normal 9 2 5" xfId="450"/>
    <cellStyle name="Normal 9 2 5 2" xfId="1045"/>
    <cellStyle name="Normal 9 2 5 3" xfId="1463"/>
    <cellStyle name="Normal 9 2 5 4" xfId="1848"/>
    <cellStyle name="Normal 9 2 5 5" xfId="2231"/>
    <cellStyle name="Normal 9 2 5 6" xfId="2590"/>
    <cellStyle name="Normal 9 2 5 7" xfId="2928"/>
    <cellStyle name="Normal 9 2 6" xfId="759"/>
    <cellStyle name="Normal 9 2 7" xfId="1000"/>
    <cellStyle name="Normal 9 2 8" xfId="1303"/>
    <cellStyle name="Normal 9 2 9" xfId="738"/>
    <cellStyle name="Normal 9 3" xfId="196"/>
    <cellStyle name="Normal 9 3 2" xfId="332"/>
    <cellStyle name="Normal 9 3 2 2" xfId="569"/>
    <cellStyle name="Normal 9 3 2 2 2" xfId="1164"/>
    <cellStyle name="Normal 9 3 2 2 3" xfId="1582"/>
    <cellStyle name="Normal 9 3 2 2 4" xfId="1967"/>
    <cellStyle name="Normal 9 3 2 2 5" xfId="2350"/>
    <cellStyle name="Normal 9 3 2 2 6" xfId="2709"/>
    <cellStyle name="Normal 9 3 2 2 7" xfId="3047"/>
    <cellStyle name="Normal 9 3 2 3" xfId="931"/>
    <cellStyle name="Normal 9 3 2 4" xfId="1355"/>
    <cellStyle name="Normal 9 3 2 5" xfId="1736"/>
    <cellStyle name="Normal 9 3 2 6" xfId="2123"/>
    <cellStyle name="Normal 9 3 2 7" xfId="2492"/>
    <cellStyle name="Normal 9 3 2 8" xfId="2843"/>
    <cellStyle name="Normal 9 3 3" xfId="467"/>
    <cellStyle name="Normal 9 3 3 2" xfId="1062"/>
    <cellStyle name="Normal 9 3 3 3" xfId="1480"/>
    <cellStyle name="Normal 9 3 3 4" xfId="1865"/>
    <cellStyle name="Normal 9 3 3 5" xfId="2248"/>
    <cellStyle name="Normal 9 3 3 6" xfId="2607"/>
    <cellStyle name="Normal 9 3 3 7" xfId="2945"/>
    <cellStyle name="Normal 9 3 4" xfId="804"/>
    <cellStyle name="Normal 9 3 5" xfId="1232"/>
    <cellStyle name="Normal 9 3 6" xfId="720"/>
    <cellStyle name="Normal 9 3 7" xfId="1802"/>
    <cellStyle name="Normal 9 3 8" xfId="2189"/>
    <cellStyle name="Normal 9 3 9" xfId="2085"/>
    <cellStyle name="Normal 9 4" xfId="247"/>
    <cellStyle name="Normal 9 4 2" xfId="382"/>
    <cellStyle name="Normal 9 4 2 2" xfId="620"/>
    <cellStyle name="Normal 9 4 2 2 2" xfId="1215"/>
    <cellStyle name="Normal 9 4 2 2 3" xfId="1633"/>
    <cellStyle name="Normal 9 4 2 2 4" xfId="2018"/>
    <cellStyle name="Normal 9 4 2 2 5" xfId="2401"/>
    <cellStyle name="Normal 9 4 2 2 6" xfId="2760"/>
    <cellStyle name="Normal 9 4 2 2 7" xfId="3098"/>
    <cellStyle name="Normal 9 4 2 3" xfId="982"/>
    <cellStyle name="Normal 9 4 2 4" xfId="1406"/>
    <cellStyle name="Normal 9 4 2 5" xfId="1787"/>
    <cellStyle name="Normal 9 4 2 6" xfId="2174"/>
    <cellStyle name="Normal 9 4 2 7" xfId="2543"/>
    <cellStyle name="Normal 9 4 2 8" xfId="2894"/>
    <cellStyle name="Normal 9 4 3" xfId="518"/>
    <cellStyle name="Normal 9 4 3 2" xfId="1113"/>
    <cellStyle name="Normal 9 4 3 3" xfId="1531"/>
    <cellStyle name="Normal 9 4 3 4" xfId="1916"/>
    <cellStyle name="Normal 9 4 3 5" xfId="2299"/>
    <cellStyle name="Normal 9 4 3 6" xfId="2658"/>
    <cellStyle name="Normal 9 4 3 7" xfId="2996"/>
    <cellStyle name="Normal 9 4 4" xfId="855"/>
    <cellStyle name="Normal 9 4 5" xfId="1283"/>
    <cellStyle name="Normal 9 4 6" xfId="1665"/>
    <cellStyle name="Normal 9 4 7" xfId="2052"/>
    <cellStyle name="Normal 9 4 8" xfId="2434"/>
    <cellStyle name="Normal 9 4 9" xfId="2792"/>
    <cellStyle name="Normal 9 5" xfId="299"/>
    <cellStyle name="Normal 9 5 2" xfId="536"/>
    <cellStyle name="Normal 9 5 2 2" xfId="1131"/>
    <cellStyle name="Normal 9 5 2 3" xfId="1549"/>
    <cellStyle name="Normal 9 5 2 4" xfId="1934"/>
    <cellStyle name="Normal 9 5 2 5" xfId="2317"/>
    <cellStyle name="Normal 9 5 2 6" xfId="2676"/>
    <cellStyle name="Normal 9 5 2 7" xfId="3014"/>
    <cellStyle name="Normal 9 5 3" xfId="898"/>
    <cellStyle name="Normal 9 5 4" xfId="1322"/>
    <cellStyle name="Normal 9 5 5" xfId="1703"/>
    <cellStyle name="Normal 9 5 6" xfId="2090"/>
    <cellStyle name="Normal 9 5 7" xfId="2459"/>
    <cellStyle name="Normal 9 5 8" xfId="2810"/>
    <cellStyle name="Normal 9 6" xfId="434"/>
    <cellStyle name="Normal 9 6 2" xfId="1029"/>
    <cellStyle name="Normal 9 6 3" xfId="1447"/>
    <cellStyle name="Normal 9 6 4" xfId="1832"/>
    <cellStyle name="Normal 9 6 5" xfId="2215"/>
    <cellStyle name="Normal 9 6 6" xfId="2574"/>
    <cellStyle name="Normal 9 6 7" xfId="2912"/>
    <cellStyle name="Normal 9 7" xfId="686"/>
    <cellStyle name="Normal 9 8" xfId="884"/>
    <cellStyle name="Normal 9 9" xfId="1434"/>
    <cellStyle name="Output 2" xfId="93"/>
    <cellStyle name="Output 3" xfId="135"/>
    <cellStyle name="Output 4" xfId="189"/>
    <cellStyle name="Output 5" xfId="290"/>
    <cellStyle name="Output 6" xfId="425"/>
    <cellStyle name="Output 7" xfId="676"/>
    <cellStyle name="Output 8" xfId="56"/>
    <cellStyle name="Percent" xfId="1" builtinId="5"/>
    <cellStyle name="Percent 2" xfId="5"/>
    <cellStyle name="Percent 3" xfId="140"/>
    <cellStyle name="Percent 4" xfId="194"/>
    <cellStyle name="Percent 5" xfId="295"/>
    <cellStyle name="Percent 6" xfId="430"/>
    <cellStyle name="Percent 7" xfId="682"/>
    <cellStyle name="Pourcentage 2" xfId="19"/>
    <cellStyle name="Pourcentage 2 10" xfId="793"/>
    <cellStyle name="Pourcentage 2 11" xfId="781"/>
    <cellStyle name="Pourcentage 2 12" xfId="1432"/>
    <cellStyle name="Pourcentage 2 13" xfId="1689"/>
    <cellStyle name="Pourcentage 2 14" xfId="2074"/>
    <cellStyle name="Pourcentage 2 2" xfId="20"/>
    <cellStyle name="Pourcentage 2 2 10" xfId="1010"/>
    <cellStyle name="Pourcentage 2 2 11" xfId="714"/>
    <cellStyle name="Pourcentage 2 2 12" xfId="1821"/>
    <cellStyle name="Pourcentage 2 2 13" xfId="2077"/>
    <cellStyle name="Pourcentage 2 2 2" xfId="95"/>
    <cellStyle name="Pourcentage 2 2 2 10" xfId="1813"/>
    <cellStyle name="Pourcentage 2 2 2 11" xfId="2203"/>
    <cellStyle name="Pourcentage 2 2 2 12" xfId="1437"/>
    <cellStyle name="Pourcentage 2 2 2 2" xfId="148"/>
    <cellStyle name="Pourcentage 2 2 2 2 10" xfId="2195"/>
    <cellStyle name="Pourcentage 2 2 2 2 11" xfId="1311"/>
    <cellStyle name="Pourcentage 2 2 2 2 2" xfId="216"/>
    <cellStyle name="Pourcentage 2 2 2 2 2 2" xfId="351"/>
    <cellStyle name="Pourcentage 2 2 2 2 2 2 2" xfId="589"/>
    <cellStyle name="Pourcentage 2 2 2 2 2 2 2 2" xfId="1184"/>
    <cellStyle name="Pourcentage 2 2 2 2 2 2 2 3" xfId="1602"/>
    <cellStyle name="Pourcentage 2 2 2 2 2 2 2 4" xfId="1987"/>
    <cellStyle name="Pourcentage 2 2 2 2 2 2 2 5" xfId="2370"/>
    <cellStyle name="Pourcentage 2 2 2 2 2 2 2 6" xfId="2729"/>
    <cellStyle name="Pourcentage 2 2 2 2 2 2 2 7" xfId="3067"/>
    <cellStyle name="Pourcentage 2 2 2 2 2 2 3" xfId="951"/>
    <cellStyle name="Pourcentage 2 2 2 2 2 2 4" xfId="1375"/>
    <cellStyle name="Pourcentage 2 2 2 2 2 2 5" xfId="1756"/>
    <cellStyle name="Pourcentage 2 2 2 2 2 2 6" xfId="2143"/>
    <cellStyle name="Pourcentage 2 2 2 2 2 2 7" xfId="2512"/>
    <cellStyle name="Pourcentage 2 2 2 2 2 2 8" xfId="2863"/>
    <cellStyle name="Pourcentage 2 2 2 2 2 3" xfId="487"/>
    <cellStyle name="Pourcentage 2 2 2 2 2 3 2" xfId="1082"/>
    <cellStyle name="Pourcentage 2 2 2 2 2 3 3" xfId="1500"/>
    <cellStyle name="Pourcentage 2 2 2 2 2 3 4" xfId="1885"/>
    <cellStyle name="Pourcentage 2 2 2 2 2 3 5" xfId="2268"/>
    <cellStyle name="Pourcentage 2 2 2 2 2 3 6" xfId="2627"/>
    <cellStyle name="Pourcentage 2 2 2 2 2 3 7" xfId="2965"/>
    <cellStyle name="Pourcentage 2 2 2 2 2 4" xfId="824"/>
    <cellStyle name="Pourcentage 2 2 2 2 2 5" xfId="1252"/>
    <cellStyle name="Pourcentage 2 2 2 2 2 6" xfId="1295"/>
    <cellStyle name="Pourcentage 2 2 2 2 2 7" xfId="1006"/>
    <cellStyle name="Pourcentage 2 2 2 2 2 8" xfId="1310"/>
    <cellStyle name="Pourcentage 2 2 2 2 2 9" xfId="2446"/>
    <cellStyle name="Pourcentage 2 2 2 2 3" xfId="252"/>
    <cellStyle name="Pourcentage 2 2 2 2 3 2" xfId="387"/>
    <cellStyle name="Pourcentage 2 2 2 2 3 2 2" xfId="625"/>
    <cellStyle name="Pourcentage 2 2 2 2 3 2 2 2" xfId="1220"/>
    <cellStyle name="Pourcentage 2 2 2 2 3 2 2 3" xfId="1638"/>
    <cellStyle name="Pourcentage 2 2 2 2 3 2 2 4" xfId="2023"/>
    <cellStyle name="Pourcentage 2 2 2 2 3 2 2 5" xfId="2406"/>
    <cellStyle name="Pourcentage 2 2 2 2 3 2 2 6" xfId="2765"/>
    <cellStyle name="Pourcentage 2 2 2 2 3 2 2 7" xfId="3103"/>
    <cellStyle name="Pourcentage 2 2 2 2 3 2 3" xfId="987"/>
    <cellStyle name="Pourcentage 2 2 2 2 3 2 4" xfId="1411"/>
    <cellStyle name="Pourcentage 2 2 2 2 3 2 5" xfId="1792"/>
    <cellStyle name="Pourcentage 2 2 2 2 3 2 6" xfId="2179"/>
    <cellStyle name="Pourcentage 2 2 2 2 3 2 7" xfId="2548"/>
    <cellStyle name="Pourcentage 2 2 2 2 3 2 8" xfId="2899"/>
    <cellStyle name="Pourcentage 2 2 2 2 3 3" xfId="523"/>
    <cellStyle name="Pourcentage 2 2 2 2 3 3 2" xfId="1118"/>
    <cellStyle name="Pourcentage 2 2 2 2 3 3 3" xfId="1536"/>
    <cellStyle name="Pourcentage 2 2 2 2 3 3 4" xfId="1921"/>
    <cellStyle name="Pourcentage 2 2 2 2 3 3 5" xfId="2304"/>
    <cellStyle name="Pourcentage 2 2 2 2 3 3 6" xfId="2663"/>
    <cellStyle name="Pourcentage 2 2 2 2 3 3 7" xfId="3001"/>
    <cellStyle name="Pourcentage 2 2 2 2 3 4" xfId="860"/>
    <cellStyle name="Pourcentage 2 2 2 2 3 5" xfId="1288"/>
    <cellStyle name="Pourcentage 2 2 2 2 3 6" xfId="1670"/>
    <cellStyle name="Pourcentage 2 2 2 2 3 7" xfId="2057"/>
    <cellStyle name="Pourcentage 2 2 2 2 3 8" xfId="2439"/>
    <cellStyle name="Pourcentage 2 2 2 2 3 9" xfId="2797"/>
    <cellStyle name="Pourcentage 2 2 2 2 4" xfId="319"/>
    <cellStyle name="Pourcentage 2 2 2 2 4 2" xfId="556"/>
    <cellStyle name="Pourcentage 2 2 2 2 4 2 2" xfId="1151"/>
    <cellStyle name="Pourcentage 2 2 2 2 4 2 3" xfId="1569"/>
    <cellStyle name="Pourcentage 2 2 2 2 4 2 4" xfId="1954"/>
    <cellStyle name="Pourcentage 2 2 2 2 4 2 5" xfId="2337"/>
    <cellStyle name="Pourcentage 2 2 2 2 4 2 6" xfId="2696"/>
    <cellStyle name="Pourcentage 2 2 2 2 4 2 7" xfId="3034"/>
    <cellStyle name="Pourcentage 2 2 2 2 4 3" xfId="918"/>
    <cellStyle name="Pourcentage 2 2 2 2 4 4" xfId="1342"/>
    <cellStyle name="Pourcentage 2 2 2 2 4 5" xfId="1723"/>
    <cellStyle name="Pourcentage 2 2 2 2 4 6" xfId="2110"/>
    <cellStyle name="Pourcentage 2 2 2 2 4 7" xfId="2479"/>
    <cellStyle name="Pourcentage 2 2 2 2 4 8" xfId="2830"/>
    <cellStyle name="Pourcentage 2 2 2 2 5" xfId="454"/>
    <cellStyle name="Pourcentage 2 2 2 2 5 2" xfId="1049"/>
    <cellStyle name="Pourcentage 2 2 2 2 5 3" xfId="1467"/>
    <cellStyle name="Pourcentage 2 2 2 2 5 4" xfId="1852"/>
    <cellStyle name="Pourcentage 2 2 2 2 5 5" xfId="2235"/>
    <cellStyle name="Pourcentage 2 2 2 2 5 6" xfId="2594"/>
    <cellStyle name="Pourcentage 2 2 2 2 5 7" xfId="2932"/>
    <cellStyle name="Pourcentage 2 2 2 2 6" xfId="763"/>
    <cellStyle name="Pourcentage 2 2 2 2 7" xfId="696"/>
    <cellStyle name="Pourcentage 2 2 2 2 8" xfId="891"/>
    <cellStyle name="Pourcentage 2 2 2 2 9" xfId="1806"/>
    <cellStyle name="Pourcentage 2 2 2 3" xfId="200"/>
    <cellStyle name="Pourcentage 2 2 2 3 2" xfId="336"/>
    <cellStyle name="Pourcentage 2 2 2 3 2 2" xfId="573"/>
    <cellStyle name="Pourcentage 2 2 2 3 2 2 2" xfId="1168"/>
    <cellStyle name="Pourcentage 2 2 2 3 2 2 3" xfId="1586"/>
    <cellStyle name="Pourcentage 2 2 2 3 2 2 4" xfId="1971"/>
    <cellStyle name="Pourcentage 2 2 2 3 2 2 5" xfId="2354"/>
    <cellStyle name="Pourcentage 2 2 2 3 2 2 6" xfId="2713"/>
    <cellStyle name="Pourcentage 2 2 2 3 2 2 7" xfId="3051"/>
    <cellStyle name="Pourcentage 2 2 2 3 2 3" xfId="935"/>
    <cellStyle name="Pourcentage 2 2 2 3 2 4" xfId="1359"/>
    <cellStyle name="Pourcentage 2 2 2 3 2 5" xfId="1740"/>
    <cellStyle name="Pourcentage 2 2 2 3 2 6" xfId="2127"/>
    <cellStyle name="Pourcentage 2 2 2 3 2 7" xfId="2496"/>
    <cellStyle name="Pourcentage 2 2 2 3 2 8" xfId="2847"/>
    <cellStyle name="Pourcentage 2 2 2 3 3" xfId="471"/>
    <cellStyle name="Pourcentage 2 2 2 3 3 2" xfId="1066"/>
    <cellStyle name="Pourcentage 2 2 2 3 3 3" xfId="1484"/>
    <cellStyle name="Pourcentage 2 2 2 3 3 4" xfId="1869"/>
    <cellStyle name="Pourcentage 2 2 2 3 3 5" xfId="2252"/>
    <cellStyle name="Pourcentage 2 2 2 3 3 6" xfId="2611"/>
    <cellStyle name="Pourcentage 2 2 2 3 3 7" xfId="2949"/>
    <cellStyle name="Pourcentage 2 2 2 3 4" xfId="808"/>
    <cellStyle name="Pourcentage 2 2 2 3 5" xfId="1236"/>
    <cellStyle name="Pourcentage 2 2 2 3 6" xfId="739"/>
    <cellStyle name="Pourcentage 2 2 2 3 7" xfId="1433"/>
    <cellStyle name="Pourcentage 2 2 2 3 8" xfId="1690"/>
    <cellStyle name="Pourcentage 2 2 2 3 9" xfId="2075"/>
    <cellStyle name="Pourcentage 2 2 2 4" xfId="251"/>
    <cellStyle name="Pourcentage 2 2 2 4 2" xfId="386"/>
    <cellStyle name="Pourcentage 2 2 2 4 2 2" xfId="624"/>
    <cellStyle name="Pourcentage 2 2 2 4 2 2 2" xfId="1219"/>
    <cellStyle name="Pourcentage 2 2 2 4 2 2 3" xfId="1637"/>
    <cellStyle name="Pourcentage 2 2 2 4 2 2 4" xfId="2022"/>
    <cellStyle name="Pourcentage 2 2 2 4 2 2 5" xfId="2405"/>
    <cellStyle name="Pourcentage 2 2 2 4 2 2 6" xfId="2764"/>
    <cellStyle name="Pourcentage 2 2 2 4 2 2 7" xfId="3102"/>
    <cellStyle name="Pourcentage 2 2 2 4 2 3" xfId="986"/>
    <cellStyle name="Pourcentage 2 2 2 4 2 4" xfId="1410"/>
    <cellStyle name="Pourcentage 2 2 2 4 2 5" xfId="1791"/>
    <cellStyle name="Pourcentage 2 2 2 4 2 6" xfId="2178"/>
    <cellStyle name="Pourcentage 2 2 2 4 2 7" xfId="2547"/>
    <cellStyle name="Pourcentage 2 2 2 4 2 8" xfId="2898"/>
    <cellStyle name="Pourcentage 2 2 2 4 3" xfId="522"/>
    <cellStyle name="Pourcentage 2 2 2 4 3 2" xfId="1117"/>
    <cellStyle name="Pourcentage 2 2 2 4 3 3" xfId="1535"/>
    <cellStyle name="Pourcentage 2 2 2 4 3 4" xfId="1920"/>
    <cellStyle name="Pourcentage 2 2 2 4 3 5" xfId="2303"/>
    <cellStyle name="Pourcentage 2 2 2 4 3 6" xfId="2662"/>
    <cellStyle name="Pourcentage 2 2 2 4 3 7" xfId="3000"/>
    <cellStyle name="Pourcentage 2 2 2 4 4" xfId="859"/>
    <cellStyle name="Pourcentage 2 2 2 4 5" xfId="1287"/>
    <cellStyle name="Pourcentage 2 2 2 4 6" xfId="1669"/>
    <cellStyle name="Pourcentage 2 2 2 4 7" xfId="2056"/>
    <cellStyle name="Pourcentage 2 2 2 4 8" xfId="2438"/>
    <cellStyle name="Pourcentage 2 2 2 4 9" xfId="2796"/>
    <cellStyle name="Pourcentage 2 2 2 5" xfId="303"/>
    <cellStyle name="Pourcentage 2 2 2 5 2" xfId="540"/>
    <cellStyle name="Pourcentage 2 2 2 5 2 2" xfId="1135"/>
    <cellStyle name="Pourcentage 2 2 2 5 2 3" xfId="1553"/>
    <cellStyle name="Pourcentage 2 2 2 5 2 4" xfId="1938"/>
    <cellStyle name="Pourcentage 2 2 2 5 2 5" xfId="2321"/>
    <cellStyle name="Pourcentage 2 2 2 5 2 6" xfId="2680"/>
    <cellStyle name="Pourcentage 2 2 2 5 2 7" xfId="3018"/>
    <cellStyle name="Pourcentage 2 2 2 5 3" xfId="902"/>
    <cellStyle name="Pourcentage 2 2 2 5 4" xfId="1326"/>
    <cellStyle name="Pourcentage 2 2 2 5 5" xfId="1707"/>
    <cellStyle name="Pourcentage 2 2 2 5 6" xfId="2094"/>
    <cellStyle name="Pourcentage 2 2 2 5 7" xfId="2463"/>
    <cellStyle name="Pourcentage 2 2 2 5 8" xfId="2814"/>
    <cellStyle name="Pourcentage 2 2 2 6" xfId="438"/>
    <cellStyle name="Pourcentage 2 2 2 6 2" xfId="1033"/>
    <cellStyle name="Pourcentage 2 2 2 6 3" xfId="1451"/>
    <cellStyle name="Pourcentage 2 2 2 6 4" xfId="1836"/>
    <cellStyle name="Pourcentage 2 2 2 6 5" xfId="2219"/>
    <cellStyle name="Pourcentage 2 2 2 6 6" xfId="2578"/>
    <cellStyle name="Pourcentage 2 2 2 6 7" xfId="2916"/>
    <cellStyle name="Pourcentage 2 2 2 7" xfId="719"/>
    <cellStyle name="Pourcentage 2 2 2 8" xfId="655"/>
    <cellStyle name="Pourcentage 2 2 2 9" xfId="632"/>
    <cellStyle name="Pourcentage 2 2 3" xfId="137"/>
    <cellStyle name="Pourcentage 2 2 3 10" xfId="2073"/>
    <cellStyle name="Pourcentage 2 2 3 11" xfId="2563"/>
    <cellStyle name="Pourcentage 2 2 3 2" xfId="208"/>
    <cellStyle name="Pourcentage 2 2 3 2 2" xfId="343"/>
    <cellStyle name="Pourcentage 2 2 3 2 2 2" xfId="581"/>
    <cellStyle name="Pourcentage 2 2 3 2 2 2 2" xfId="1176"/>
    <cellStyle name="Pourcentage 2 2 3 2 2 2 3" xfId="1594"/>
    <cellStyle name="Pourcentage 2 2 3 2 2 2 4" xfId="1979"/>
    <cellStyle name="Pourcentage 2 2 3 2 2 2 5" xfId="2362"/>
    <cellStyle name="Pourcentage 2 2 3 2 2 2 6" xfId="2721"/>
    <cellStyle name="Pourcentage 2 2 3 2 2 2 7" xfId="3059"/>
    <cellStyle name="Pourcentage 2 2 3 2 2 3" xfId="943"/>
    <cellStyle name="Pourcentage 2 2 3 2 2 4" xfId="1367"/>
    <cellStyle name="Pourcentage 2 2 3 2 2 5" xfId="1748"/>
    <cellStyle name="Pourcentage 2 2 3 2 2 6" xfId="2135"/>
    <cellStyle name="Pourcentage 2 2 3 2 2 7" xfId="2504"/>
    <cellStyle name="Pourcentage 2 2 3 2 2 8" xfId="2855"/>
    <cellStyle name="Pourcentage 2 2 3 2 3" xfId="479"/>
    <cellStyle name="Pourcentage 2 2 3 2 3 2" xfId="1074"/>
    <cellStyle name="Pourcentage 2 2 3 2 3 3" xfId="1492"/>
    <cellStyle name="Pourcentage 2 2 3 2 3 4" xfId="1877"/>
    <cellStyle name="Pourcentage 2 2 3 2 3 5" xfId="2260"/>
    <cellStyle name="Pourcentage 2 2 3 2 3 6" xfId="2619"/>
    <cellStyle name="Pourcentage 2 2 3 2 3 7" xfId="2957"/>
    <cellStyle name="Pourcentage 2 2 3 2 4" xfId="816"/>
    <cellStyle name="Pourcentage 2 2 3 2 5" xfId="1244"/>
    <cellStyle name="Pourcentage 2 2 3 2 6" xfId="801"/>
    <cellStyle name="Pourcentage 2 2 3 2 7" xfId="1800"/>
    <cellStyle name="Pourcentage 2 2 3 2 8" xfId="2187"/>
    <cellStyle name="Pourcentage 2 2 3 2 9" xfId="1820"/>
    <cellStyle name="Pourcentage 2 2 3 3" xfId="253"/>
    <cellStyle name="Pourcentage 2 2 3 3 2" xfId="388"/>
    <cellStyle name="Pourcentage 2 2 3 3 2 2" xfId="626"/>
    <cellStyle name="Pourcentage 2 2 3 3 2 2 2" xfId="1221"/>
    <cellStyle name="Pourcentage 2 2 3 3 2 2 3" xfId="1639"/>
    <cellStyle name="Pourcentage 2 2 3 3 2 2 4" xfId="2024"/>
    <cellStyle name="Pourcentage 2 2 3 3 2 2 5" xfId="2407"/>
    <cellStyle name="Pourcentage 2 2 3 3 2 2 6" xfId="2766"/>
    <cellStyle name="Pourcentage 2 2 3 3 2 2 7" xfId="3104"/>
    <cellStyle name="Pourcentage 2 2 3 3 2 3" xfId="988"/>
    <cellStyle name="Pourcentage 2 2 3 3 2 4" xfId="1412"/>
    <cellStyle name="Pourcentage 2 2 3 3 2 5" xfId="1793"/>
    <cellStyle name="Pourcentage 2 2 3 3 2 6" xfId="2180"/>
    <cellStyle name="Pourcentage 2 2 3 3 2 7" xfId="2549"/>
    <cellStyle name="Pourcentage 2 2 3 3 2 8" xfId="2900"/>
    <cellStyle name="Pourcentage 2 2 3 3 3" xfId="524"/>
    <cellStyle name="Pourcentage 2 2 3 3 3 2" xfId="1119"/>
    <cellStyle name="Pourcentage 2 2 3 3 3 3" xfId="1537"/>
    <cellStyle name="Pourcentage 2 2 3 3 3 4" xfId="1922"/>
    <cellStyle name="Pourcentage 2 2 3 3 3 5" xfId="2305"/>
    <cellStyle name="Pourcentage 2 2 3 3 3 6" xfId="2664"/>
    <cellStyle name="Pourcentage 2 2 3 3 3 7" xfId="3002"/>
    <cellStyle name="Pourcentage 2 2 3 3 4" xfId="861"/>
    <cellStyle name="Pourcentage 2 2 3 3 5" xfId="1289"/>
    <cellStyle name="Pourcentage 2 2 3 3 6" xfId="1671"/>
    <cellStyle name="Pourcentage 2 2 3 3 7" xfId="2058"/>
    <cellStyle name="Pourcentage 2 2 3 3 8" xfId="2440"/>
    <cellStyle name="Pourcentage 2 2 3 3 9" xfId="2798"/>
    <cellStyle name="Pourcentage 2 2 3 4" xfId="311"/>
    <cellStyle name="Pourcentage 2 2 3 4 2" xfId="548"/>
    <cellStyle name="Pourcentage 2 2 3 4 2 2" xfId="1143"/>
    <cellStyle name="Pourcentage 2 2 3 4 2 3" xfId="1561"/>
    <cellStyle name="Pourcentage 2 2 3 4 2 4" xfId="1946"/>
    <cellStyle name="Pourcentage 2 2 3 4 2 5" xfId="2329"/>
    <cellStyle name="Pourcentage 2 2 3 4 2 6" xfId="2688"/>
    <cellStyle name="Pourcentage 2 2 3 4 2 7" xfId="3026"/>
    <cellStyle name="Pourcentage 2 2 3 4 3" xfId="910"/>
    <cellStyle name="Pourcentage 2 2 3 4 4" xfId="1334"/>
    <cellStyle name="Pourcentage 2 2 3 4 5" xfId="1715"/>
    <cellStyle name="Pourcentage 2 2 3 4 6" xfId="2102"/>
    <cellStyle name="Pourcentage 2 2 3 4 7" xfId="2471"/>
    <cellStyle name="Pourcentage 2 2 3 4 8" xfId="2822"/>
    <cellStyle name="Pourcentage 2 2 3 5" xfId="446"/>
    <cellStyle name="Pourcentage 2 2 3 5 2" xfId="1041"/>
    <cellStyle name="Pourcentage 2 2 3 5 3" xfId="1459"/>
    <cellStyle name="Pourcentage 2 2 3 5 4" xfId="1844"/>
    <cellStyle name="Pourcentage 2 2 3 5 5" xfId="2227"/>
    <cellStyle name="Pourcentage 2 2 3 5 6" xfId="2586"/>
    <cellStyle name="Pourcentage 2 2 3 5 7" xfId="2924"/>
    <cellStyle name="Pourcentage 2 2 3 6" xfId="753"/>
    <cellStyle name="Pourcentage 2 2 3 7" xfId="734"/>
    <cellStyle name="Pourcentage 2 2 3 8" xfId="1427"/>
    <cellStyle name="Pourcentage 2 2 3 9" xfId="1686"/>
    <cellStyle name="Pourcentage 2 2 4" xfId="191"/>
    <cellStyle name="Pourcentage 2 2 4 2" xfId="330"/>
    <cellStyle name="Pourcentage 2 2 4 2 2" xfId="567"/>
    <cellStyle name="Pourcentage 2 2 4 2 2 2" xfId="1162"/>
    <cellStyle name="Pourcentage 2 2 4 2 2 3" xfId="1580"/>
    <cellStyle name="Pourcentage 2 2 4 2 2 4" xfId="1965"/>
    <cellStyle name="Pourcentage 2 2 4 2 2 5" xfId="2348"/>
    <cellStyle name="Pourcentage 2 2 4 2 2 6" xfId="2707"/>
    <cellStyle name="Pourcentage 2 2 4 2 2 7" xfId="3045"/>
    <cellStyle name="Pourcentage 2 2 4 2 3" xfId="929"/>
    <cellStyle name="Pourcentage 2 2 4 2 4" xfId="1353"/>
    <cellStyle name="Pourcentage 2 2 4 2 5" xfId="1734"/>
    <cellStyle name="Pourcentage 2 2 4 2 6" xfId="2121"/>
    <cellStyle name="Pourcentage 2 2 4 2 7" xfId="2490"/>
    <cellStyle name="Pourcentage 2 2 4 2 8" xfId="2841"/>
    <cellStyle name="Pourcentage 2 2 4 3" xfId="465"/>
    <cellStyle name="Pourcentage 2 2 4 3 2" xfId="1060"/>
    <cellStyle name="Pourcentage 2 2 4 3 3" xfId="1478"/>
    <cellStyle name="Pourcentage 2 2 4 3 4" xfId="1863"/>
    <cellStyle name="Pourcentage 2 2 4 3 5" xfId="2246"/>
    <cellStyle name="Pourcentage 2 2 4 3 6" xfId="2605"/>
    <cellStyle name="Pourcentage 2 2 4 3 7" xfId="2943"/>
    <cellStyle name="Pourcentage 2 2 4 4" xfId="800"/>
    <cellStyle name="Pourcentage 2 2 4 5" xfId="1229"/>
    <cellStyle name="Pourcentage 2 2 4 6" xfId="1422"/>
    <cellStyle name="Pourcentage 2 2 4 7" xfId="1681"/>
    <cellStyle name="Pourcentage 2 2 4 8" xfId="2068"/>
    <cellStyle name="Pourcentage 2 2 4 9" xfId="2559"/>
    <cellStyle name="Pourcentage 2 2 5" xfId="250"/>
    <cellStyle name="Pourcentage 2 2 5 2" xfId="385"/>
    <cellStyle name="Pourcentage 2 2 5 2 2" xfId="623"/>
    <cellStyle name="Pourcentage 2 2 5 2 2 2" xfId="1218"/>
    <cellStyle name="Pourcentage 2 2 5 2 2 3" xfId="1636"/>
    <cellStyle name="Pourcentage 2 2 5 2 2 4" xfId="2021"/>
    <cellStyle name="Pourcentage 2 2 5 2 2 5" xfId="2404"/>
    <cellStyle name="Pourcentage 2 2 5 2 2 6" xfId="2763"/>
    <cellStyle name="Pourcentage 2 2 5 2 2 7" xfId="3101"/>
    <cellStyle name="Pourcentage 2 2 5 2 3" xfId="985"/>
    <cellStyle name="Pourcentage 2 2 5 2 4" xfId="1409"/>
    <cellStyle name="Pourcentage 2 2 5 2 5" xfId="1790"/>
    <cellStyle name="Pourcentage 2 2 5 2 6" xfId="2177"/>
    <cellStyle name="Pourcentage 2 2 5 2 7" xfId="2546"/>
    <cellStyle name="Pourcentage 2 2 5 2 8" xfId="2897"/>
    <cellStyle name="Pourcentage 2 2 5 3" xfId="521"/>
    <cellStyle name="Pourcentage 2 2 5 3 2" xfId="1116"/>
    <cellStyle name="Pourcentage 2 2 5 3 3" xfId="1534"/>
    <cellStyle name="Pourcentage 2 2 5 3 4" xfId="1919"/>
    <cellStyle name="Pourcentage 2 2 5 3 5" xfId="2302"/>
    <cellStyle name="Pourcentage 2 2 5 3 6" xfId="2661"/>
    <cellStyle name="Pourcentage 2 2 5 3 7" xfId="2999"/>
    <cellStyle name="Pourcentage 2 2 5 4" xfId="858"/>
    <cellStyle name="Pourcentage 2 2 5 5" xfId="1286"/>
    <cellStyle name="Pourcentage 2 2 5 6" xfId="1668"/>
    <cellStyle name="Pourcentage 2 2 5 7" xfId="2055"/>
    <cellStyle name="Pourcentage 2 2 5 8" xfId="2437"/>
    <cellStyle name="Pourcentage 2 2 5 9" xfId="2795"/>
    <cellStyle name="Pourcentage 2 2 6" xfId="292"/>
    <cellStyle name="Pourcentage 2 2 6 2" xfId="532"/>
    <cellStyle name="Pourcentage 2 2 6 2 2" xfId="1127"/>
    <cellStyle name="Pourcentage 2 2 6 2 3" xfId="1545"/>
    <cellStyle name="Pourcentage 2 2 6 2 4" xfId="1930"/>
    <cellStyle name="Pourcentage 2 2 6 2 5" xfId="2313"/>
    <cellStyle name="Pourcentage 2 2 6 2 6" xfId="2672"/>
    <cellStyle name="Pourcentage 2 2 6 2 7" xfId="3010"/>
    <cellStyle name="Pourcentage 2 2 6 3" xfId="893"/>
    <cellStyle name="Pourcentage 2 2 6 4" xfId="1317"/>
    <cellStyle name="Pourcentage 2 2 6 5" xfId="1697"/>
    <cellStyle name="Pourcentage 2 2 6 6" xfId="2084"/>
    <cellStyle name="Pourcentage 2 2 6 7" xfId="2455"/>
    <cellStyle name="Pourcentage 2 2 6 8" xfId="2806"/>
    <cellStyle name="Pourcentage 2 2 7" xfId="427"/>
    <cellStyle name="Pourcentage 2 2 7 2" xfId="1024"/>
    <cellStyle name="Pourcentage 2 2 7 3" xfId="1441"/>
    <cellStyle name="Pourcentage 2 2 7 4" xfId="1826"/>
    <cellStyle name="Pourcentage 2 2 7 5" xfId="2210"/>
    <cellStyle name="Pourcentage 2 2 7 6" xfId="2570"/>
    <cellStyle name="Pourcentage 2 2 7 7" xfId="2908"/>
    <cellStyle name="Pourcentage 2 2 8" xfId="678"/>
    <cellStyle name="Pourcentage 2 2 9" xfId="747"/>
    <cellStyle name="Pourcentage 2 3" xfId="94"/>
    <cellStyle name="Pourcentage 2 3 10" xfId="740"/>
    <cellStyle name="Pourcentage 2 3 11" xfId="878"/>
    <cellStyle name="Pourcentage 2 3 12" xfId="1307"/>
    <cellStyle name="Pourcentage 2 3 2" xfId="147"/>
    <cellStyle name="Pourcentage 2 3 2 10" xfId="702"/>
    <cellStyle name="Pourcentage 2 3 2 11" xfId="1428"/>
    <cellStyle name="Pourcentage 2 3 2 2" xfId="215"/>
    <cellStyle name="Pourcentage 2 3 2 2 2" xfId="350"/>
    <cellStyle name="Pourcentage 2 3 2 2 2 2" xfId="588"/>
    <cellStyle name="Pourcentage 2 3 2 2 2 2 2" xfId="1183"/>
    <cellStyle name="Pourcentage 2 3 2 2 2 2 3" xfId="1601"/>
    <cellStyle name="Pourcentage 2 3 2 2 2 2 4" xfId="1986"/>
    <cellStyle name="Pourcentage 2 3 2 2 2 2 5" xfId="2369"/>
    <cellStyle name="Pourcentage 2 3 2 2 2 2 6" xfId="2728"/>
    <cellStyle name="Pourcentage 2 3 2 2 2 2 7" xfId="3066"/>
    <cellStyle name="Pourcentage 2 3 2 2 2 3" xfId="950"/>
    <cellStyle name="Pourcentage 2 3 2 2 2 4" xfId="1374"/>
    <cellStyle name="Pourcentage 2 3 2 2 2 5" xfId="1755"/>
    <cellStyle name="Pourcentage 2 3 2 2 2 6" xfId="2142"/>
    <cellStyle name="Pourcentage 2 3 2 2 2 7" xfId="2511"/>
    <cellStyle name="Pourcentage 2 3 2 2 2 8" xfId="2862"/>
    <cellStyle name="Pourcentage 2 3 2 2 3" xfId="486"/>
    <cellStyle name="Pourcentage 2 3 2 2 3 2" xfId="1081"/>
    <cellStyle name="Pourcentage 2 3 2 2 3 3" xfId="1499"/>
    <cellStyle name="Pourcentage 2 3 2 2 3 4" xfId="1884"/>
    <cellStyle name="Pourcentage 2 3 2 2 3 5" xfId="2267"/>
    <cellStyle name="Pourcentage 2 3 2 2 3 6" xfId="2626"/>
    <cellStyle name="Pourcentage 2 3 2 2 3 7" xfId="2964"/>
    <cellStyle name="Pourcentage 2 3 2 2 4" xfId="823"/>
    <cellStyle name="Pourcentage 2 3 2 2 5" xfId="1251"/>
    <cellStyle name="Pourcentage 2 3 2 2 6" xfId="1418"/>
    <cellStyle name="Pourcentage 2 3 2 2 7" xfId="1677"/>
    <cellStyle name="Pourcentage 2 3 2 2 8" xfId="2064"/>
    <cellStyle name="Pourcentage 2 3 2 2 9" xfId="2555"/>
    <cellStyle name="Pourcentage 2 3 2 3" xfId="255"/>
    <cellStyle name="Pourcentage 2 3 2 3 2" xfId="390"/>
    <cellStyle name="Pourcentage 2 3 2 3 2 2" xfId="628"/>
    <cellStyle name="Pourcentage 2 3 2 3 2 2 2" xfId="1223"/>
    <cellStyle name="Pourcentage 2 3 2 3 2 2 3" xfId="1641"/>
    <cellStyle name="Pourcentage 2 3 2 3 2 2 4" xfId="2026"/>
    <cellStyle name="Pourcentage 2 3 2 3 2 2 5" xfId="2409"/>
    <cellStyle name="Pourcentage 2 3 2 3 2 2 6" xfId="2768"/>
    <cellStyle name="Pourcentage 2 3 2 3 2 2 7" xfId="3106"/>
    <cellStyle name="Pourcentage 2 3 2 3 2 3" xfId="990"/>
    <cellStyle name="Pourcentage 2 3 2 3 2 4" xfId="1414"/>
    <cellStyle name="Pourcentage 2 3 2 3 2 5" xfId="1795"/>
    <cellStyle name="Pourcentage 2 3 2 3 2 6" xfId="2182"/>
    <cellStyle name="Pourcentage 2 3 2 3 2 7" xfId="2551"/>
    <cellStyle name="Pourcentage 2 3 2 3 2 8" xfId="2902"/>
    <cellStyle name="Pourcentage 2 3 2 3 3" xfId="526"/>
    <cellStyle name="Pourcentage 2 3 2 3 3 2" xfId="1121"/>
    <cellStyle name="Pourcentage 2 3 2 3 3 3" xfId="1539"/>
    <cellStyle name="Pourcentage 2 3 2 3 3 4" xfId="1924"/>
    <cellStyle name="Pourcentage 2 3 2 3 3 5" xfId="2307"/>
    <cellStyle name="Pourcentage 2 3 2 3 3 6" xfId="2666"/>
    <cellStyle name="Pourcentage 2 3 2 3 3 7" xfId="3004"/>
    <cellStyle name="Pourcentage 2 3 2 3 4" xfId="863"/>
    <cellStyle name="Pourcentage 2 3 2 3 5" xfId="1291"/>
    <cellStyle name="Pourcentage 2 3 2 3 6" xfId="1673"/>
    <cellStyle name="Pourcentage 2 3 2 3 7" xfId="2060"/>
    <cellStyle name="Pourcentage 2 3 2 3 8" xfId="2442"/>
    <cellStyle name="Pourcentage 2 3 2 3 9" xfId="2800"/>
    <cellStyle name="Pourcentage 2 3 2 4" xfId="318"/>
    <cellStyle name="Pourcentage 2 3 2 4 2" xfId="555"/>
    <cellStyle name="Pourcentage 2 3 2 4 2 2" xfId="1150"/>
    <cellStyle name="Pourcentage 2 3 2 4 2 3" xfId="1568"/>
    <cellStyle name="Pourcentage 2 3 2 4 2 4" xfId="1953"/>
    <cellStyle name="Pourcentage 2 3 2 4 2 5" xfId="2336"/>
    <cellStyle name="Pourcentage 2 3 2 4 2 6" xfId="2695"/>
    <cellStyle name="Pourcentage 2 3 2 4 2 7" xfId="3033"/>
    <cellStyle name="Pourcentage 2 3 2 4 3" xfId="917"/>
    <cellStyle name="Pourcentage 2 3 2 4 4" xfId="1341"/>
    <cellStyle name="Pourcentage 2 3 2 4 5" xfId="1722"/>
    <cellStyle name="Pourcentage 2 3 2 4 6" xfId="2109"/>
    <cellStyle name="Pourcentage 2 3 2 4 7" xfId="2478"/>
    <cellStyle name="Pourcentage 2 3 2 4 8" xfId="2829"/>
    <cellStyle name="Pourcentage 2 3 2 5" xfId="453"/>
    <cellStyle name="Pourcentage 2 3 2 5 2" xfId="1048"/>
    <cellStyle name="Pourcentage 2 3 2 5 3" xfId="1466"/>
    <cellStyle name="Pourcentage 2 3 2 5 4" xfId="1851"/>
    <cellStyle name="Pourcentage 2 3 2 5 5" xfId="2234"/>
    <cellStyle name="Pourcentage 2 3 2 5 6" xfId="2593"/>
    <cellStyle name="Pourcentage 2 3 2 5 7" xfId="2931"/>
    <cellStyle name="Pourcentage 2 3 2 6" xfId="762"/>
    <cellStyle name="Pourcentage 2 3 2 7" xfId="732"/>
    <cellStyle name="Pourcentage 2 3 2 8" xfId="881"/>
    <cellStyle name="Pourcentage 2 3 2 9" xfId="1318"/>
    <cellStyle name="Pourcentage 2 3 3" xfId="199"/>
    <cellStyle name="Pourcentage 2 3 3 2" xfId="335"/>
    <cellStyle name="Pourcentage 2 3 3 2 2" xfId="572"/>
    <cellStyle name="Pourcentage 2 3 3 2 2 2" xfId="1167"/>
    <cellStyle name="Pourcentage 2 3 3 2 2 3" xfId="1585"/>
    <cellStyle name="Pourcentage 2 3 3 2 2 4" xfId="1970"/>
    <cellStyle name="Pourcentage 2 3 3 2 2 5" xfId="2353"/>
    <cellStyle name="Pourcentage 2 3 3 2 2 6" xfId="2712"/>
    <cellStyle name="Pourcentage 2 3 3 2 2 7" xfId="3050"/>
    <cellStyle name="Pourcentage 2 3 3 2 3" xfId="934"/>
    <cellStyle name="Pourcentage 2 3 3 2 4" xfId="1358"/>
    <cellStyle name="Pourcentage 2 3 3 2 5" xfId="1739"/>
    <cellStyle name="Pourcentage 2 3 3 2 6" xfId="2126"/>
    <cellStyle name="Pourcentage 2 3 3 2 7" xfId="2495"/>
    <cellStyle name="Pourcentage 2 3 3 2 8" xfId="2846"/>
    <cellStyle name="Pourcentage 2 3 3 3" xfId="470"/>
    <cellStyle name="Pourcentage 2 3 3 3 2" xfId="1065"/>
    <cellStyle name="Pourcentage 2 3 3 3 3" xfId="1483"/>
    <cellStyle name="Pourcentage 2 3 3 3 4" xfId="1868"/>
    <cellStyle name="Pourcentage 2 3 3 3 5" xfId="2251"/>
    <cellStyle name="Pourcentage 2 3 3 3 6" xfId="2610"/>
    <cellStyle name="Pourcentage 2 3 3 3 7" xfId="2948"/>
    <cellStyle name="Pourcentage 2 3 3 4" xfId="807"/>
    <cellStyle name="Pourcentage 2 3 3 5" xfId="1235"/>
    <cellStyle name="Pourcentage 2 3 3 6" xfId="776"/>
    <cellStyle name="Pourcentage 2 3 3 7" xfId="1430"/>
    <cellStyle name="Pourcentage 2 3 3 8" xfId="1687"/>
    <cellStyle name="Pourcentage 2 3 3 9" xfId="2069"/>
    <cellStyle name="Pourcentage 2 3 4" xfId="254"/>
    <cellStyle name="Pourcentage 2 3 4 2" xfId="389"/>
    <cellStyle name="Pourcentage 2 3 4 2 2" xfId="627"/>
    <cellStyle name="Pourcentage 2 3 4 2 2 2" xfId="1222"/>
    <cellStyle name="Pourcentage 2 3 4 2 2 3" xfId="1640"/>
    <cellStyle name="Pourcentage 2 3 4 2 2 4" xfId="2025"/>
    <cellStyle name="Pourcentage 2 3 4 2 2 5" xfId="2408"/>
    <cellStyle name="Pourcentage 2 3 4 2 2 6" xfId="2767"/>
    <cellStyle name="Pourcentage 2 3 4 2 2 7" xfId="3105"/>
    <cellStyle name="Pourcentage 2 3 4 2 3" xfId="989"/>
    <cellStyle name="Pourcentage 2 3 4 2 4" xfId="1413"/>
    <cellStyle name="Pourcentage 2 3 4 2 5" xfId="1794"/>
    <cellStyle name="Pourcentage 2 3 4 2 6" xfId="2181"/>
    <cellStyle name="Pourcentage 2 3 4 2 7" xfId="2550"/>
    <cellStyle name="Pourcentage 2 3 4 2 8" xfId="2901"/>
    <cellStyle name="Pourcentage 2 3 4 3" xfId="525"/>
    <cellStyle name="Pourcentage 2 3 4 3 2" xfId="1120"/>
    <cellStyle name="Pourcentage 2 3 4 3 3" xfId="1538"/>
    <cellStyle name="Pourcentage 2 3 4 3 4" xfId="1923"/>
    <cellStyle name="Pourcentage 2 3 4 3 5" xfId="2306"/>
    <cellStyle name="Pourcentage 2 3 4 3 6" xfId="2665"/>
    <cellStyle name="Pourcentage 2 3 4 3 7" xfId="3003"/>
    <cellStyle name="Pourcentage 2 3 4 4" xfId="862"/>
    <cellStyle name="Pourcentage 2 3 4 5" xfId="1290"/>
    <cellStyle name="Pourcentage 2 3 4 6" xfId="1672"/>
    <cellStyle name="Pourcentage 2 3 4 7" xfId="2059"/>
    <cellStyle name="Pourcentage 2 3 4 8" xfId="2441"/>
    <cellStyle name="Pourcentage 2 3 4 9" xfId="2799"/>
    <cellStyle name="Pourcentage 2 3 5" xfId="302"/>
    <cellStyle name="Pourcentage 2 3 5 2" xfId="539"/>
    <cellStyle name="Pourcentage 2 3 5 2 2" xfId="1134"/>
    <cellStyle name="Pourcentage 2 3 5 2 3" xfId="1552"/>
    <cellStyle name="Pourcentage 2 3 5 2 4" xfId="1937"/>
    <cellStyle name="Pourcentage 2 3 5 2 5" xfId="2320"/>
    <cellStyle name="Pourcentage 2 3 5 2 6" xfId="2679"/>
    <cellStyle name="Pourcentage 2 3 5 2 7" xfId="3017"/>
    <cellStyle name="Pourcentage 2 3 5 3" xfId="901"/>
    <cellStyle name="Pourcentage 2 3 5 4" xfId="1325"/>
    <cellStyle name="Pourcentage 2 3 5 5" xfId="1706"/>
    <cellStyle name="Pourcentage 2 3 5 6" xfId="2093"/>
    <cellStyle name="Pourcentage 2 3 5 7" xfId="2462"/>
    <cellStyle name="Pourcentage 2 3 5 8" xfId="2813"/>
    <cellStyle name="Pourcentage 2 3 6" xfId="437"/>
    <cellStyle name="Pourcentage 2 3 6 2" xfId="1032"/>
    <cellStyle name="Pourcentage 2 3 6 3" xfId="1450"/>
    <cellStyle name="Pourcentage 2 3 6 4" xfId="1835"/>
    <cellStyle name="Pourcentage 2 3 6 5" xfId="2218"/>
    <cellStyle name="Pourcentage 2 3 6 6" xfId="2577"/>
    <cellStyle name="Pourcentage 2 3 6 7" xfId="2915"/>
    <cellStyle name="Pourcentage 2 3 7" xfId="718"/>
    <cellStyle name="Pourcentage 2 3 8" xfId="656"/>
    <cellStyle name="Pourcentage 2 3 9" xfId="1019"/>
    <cellStyle name="Pourcentage 2 4" xfId="136"/>
    <cellStyle name="Pourcentage 2 4 10" xfId="2197"/>
    <cellStyle name="Pourcentage 2 4 11" xfId="660"/>
    <cellStyle name="Pourcentage 2 4 2" xfId="207"/>
    <cellStyle name="Pourcentage 2 4 2 2" xfId="342"/>
    <cellStyle name="Pourcentage 2 4 2 2 2" xfId="580"/>
    <cellStyle name="Pourcentage 2 4 2 2 2 2" xfId="1175"/>
    <cellStyle name="Pourcentage 2 4 2 2 2 3" xfId="1593"/>
    <cellStyle name="Pourcentage 2 4 2 2 2 4" xfId="1978"/>
    <cellStyle name="Pourcentage 2 4 2 2 2 5" xfId="2361"/>
    <cellStyle name="Pourcentage 2 4 2 2 2 6" xfId="2720"/>
    <cellStyle name="Pourcentage 2 4 2 2 2 7" xfId="3058"/>
    <cellStyle name="Pourcentage 2 4 2 2 3" xfId="942"/>
    <cellStyle name="Pourcentage 2 4 2 2 4" xfId="1366"/>
    <cellStyle name="Pourcentage 2 4 2 2 5" xfId="1747"/>
    <cellStyle name="Pourcentage 2 4 2 2 6" xfId="2134"/>
    <cellStyle name="Pourcentage 2 4 2 2 7" xfId="2503"/>
    <cellStyle name="Pourcentage 2 4 2 2 8" xfId="2854"/>
    <cellStyle name="Pourcentage 2 4 2 3" xfId="478"/>
    <cellStyle name="Pourcentage 2 4 2 3 2" xfId="1073"/>
    <cellStyle name="Pourcentage 2 4 2 3 3" xfId="1491"/>
    <cellStyle name="Pourcentage 2 4 2 3 4" xfId="1876"/>
    <cellStyle name="Pourcentage 2 4 2 3 5" xfId="2259"/>
    <cellStyle name="Pourcentage 2 4 2 3 6" xfId="2618"/>
    <cellStyle name="Pourcentage 2 4 2 3 7" xfId="2956"/>
    <cellStyle name="Pourcentage 2 4 2 4" xfId="815"/>
    <cellStyle name="Pourcentage 2 4 2 5" xfId="1243"/>
    <cellStyle name="Pourcentage 2 4 2 6" xfId="883"/>
    <cellStyle name="Pourcentage 2 4 2 7" xfId="1015"/>
    <cellStyle name="Pourcentage 2 4 2 8" xfId="794"/>
    <cellStyle name="Pourcentage 2 4 2 9" xfId="2205"/>
    <cellStyle name="Pourcentage 2 4 3" xfId="256"/>
    <cellStyle name="Pourcentage 2 4 3 2" xfId="391"/>
    <cellStyle name="Pourcentage 2 4 3 2 2" xfId="629"/>
    <cellStyle name="Pourcentage 2 4 3 2 2 2" xfId="1224"/>
    <cellStyle name="Pourcentage 2 4 3 2 2 3" xfId="1642"/>
    <cellStyle name="Pourcentage 2 4 3 2 2 4" xfId="2027"/>
    <cellStyle name="Pourcentage 2 4 3 2 2 5" xfId="2410"/>
    <cellStyle name="Pourcentage 2 4 3 2 2 6" xfId="2769"/>
    <cellStyle name="Pourcentage 2 4 3 2 2 7" xfId="3107"/>
    <cellStyle name="Pourcentage 2 4 3 2 3" xfId="991"/>
    <cellStyle name="Pourcentage 2 4 3 2 4" xfId="1415"/>
    <cellStyle name="Pourcentage 2 4 3 2 5" xfId="1796"/>
    <cellStyle name="Pourcentage 2 4 3 2 6" xfId="2183"/>
    <cellStyle name="Pourcentage 2 4 3 2 7" xfId="2552"/>
    <cellStyle name="Pourcentage 2 4 3 2 8" xfId="2903"/>
    <cellStyle name="Pourcentage 2 4 3 3" xfId="527"/>
    <cellStyle name="Pourcentage 2 4 3 3 2" xfId="1122"/>
    <cellStyle name="Pourcentage 2 4 3 3 3" xfId="1540"/>
    <cellStyle name="Pourcentage 2 4 3 3 4" xfId="1925"/>
    <cellStyle name="Pourcentage 2 4 3 3 5" xfId="2308"/>
    <cellStyle name="Pourcentage 2 4 3 3 6" xfId="2667"/>
    <cellStyle name="Pourcentage 2 4 3 3 7" xfId="3005"/>
    <cellStyle name="Pourcentage 2 4 3 4" xfId="864"/>
    <cellStyle name="Pourcentage 2 4 3 5" xfId="1292"/>
    <cellStyle name="Pourcentage 2 4 3 6" xfId="1674"/>
    <cellStyle name="Pourcentage 2 4 3 7" xfId="2061"/>
    <cellStyle name="Pourcentage 2 4 3 8" xfId="2443"/>
    <cellStyle name="Pourcentage 2 4 3 9" xfId="2801"/>
    <cellStyle name="Pourcentage 2 4 4" xfId="310"/>
    <cellStyle name="Pourcentage 2 4 4 2" xfId="547"/>
    <cellStyle name="Pourcentage 2 4 4 2 2" xfId="1142"/>
    <cellStyle name="Pourcentage 2 4 4 2 3" xfId="1560"/>
    <cellStyle name="Pourcentage 2 4 4 2 4" xfId="1945"/>
    <cellStyle name="Pourcentage 2 4 4 2 5" xfId="2328"/>
    <cellStyle name="Pourcentage 2 4 4 2 6" xfId="2687"/>
    <cellStyle name="Pourcentage 2 4 4 2 7" xfId="3025"/>
    <cellStyle name="Pourcentage 2 4 4 3" xfId="909"/>
    <cellStyle name="Pourcentage 2 4 4 4" xfId="1333"/>
    <cellStyle name="Pourcentage 2 4 4 5" xfId="1714"/>
    <cellStyle name="Pourcentage 2 4 4 6" xfId="2101"/>
    <cellStyle name="Pourcentage 2 4 4 7" xfId="2470"/>
    <cellStyle name="Pourcentage 2 4 4 8" xfId="2821"/>
    <cellStyle name="Pourcentage 2 4 5" xfId="445"/>
    <cellStyle name="Pourcentage 2 4 5 2" xfId="1040"/>
    <cellStyle name="Pourcentage 2 4 5 3" xfId="1458"/>
    <cellStyle name="Pourcentage 2 4 5 4" xfId="1843"/>
    <cellStyle name="Pourcentage 2 4 5 5" xfId="2226"/>
    <cellStyle name="Pourcentage 2 4 5 6" xfId="2585"/>
    <cellStyle name="Pourcentage 2 4 5 7" xfId="2923"/>
    <cellStyle name="Pourcentage 2 4 6" xfId="752"/>
    <cellStyle name="Pourcentage 2 4 7" xfId="780"/>
    <cellStyle name="Pourcentage 2 4 8" xfId="751"/>
    <cellStyle name="Pourcentage 2 4 9" xfId="1808"/>
    <cellStyle name="Pourcentage 2 5" xfId="190"/>
    <cellStyle name="Pourcentage 2 5 2" xfId="329"/>
    <cellStyle name="Pourcentage 2 5 2 2" xfId="566"/>
    <cellStyle name="Pourcentage 2 5 2 2 2" xfId="1161"/>
    <cellStyle name="Pourcentage 2 5 2 2 3" xfId="1579"/>
    <cellStyle name="Pourcentage 2 5 2 2 4" xfId="1964"/>
    <cellStyle name="Pourcentage 2 5 2 2 5" xfId="2347"/>
    <cellStyle name="Pourcentage 2 5 2 2 6" xfId="2706"/>
    <cellStyle name="Pourcentage 2 5 2 2 7" xfId="3044"/>
    <cellStyle name="Pourcentage 2 5 2 3" xfId="928"/>
    <cellStyle name="Pourcentage 2 5 2 4" xfId="1352"/>
    <cellStyle name="Pourcentage 2 5 2 5" xfId="1733"/>
    <cellStyle name="Pourcentage 2 5 2 6" xfId="2120"/>
    <cellStyle name="Pourcentage 2 5 2 7" xfId="2489"/>
    <cellStyle name="Pourcentage 2 5 2 8" xfId="2840"/>
    <cellStyle name="Pourcentage 2 5 3" xfId="464"/>
    <cellStyle name="Pourcentage 2 5 3 2" xfId="1059"/>
    <cellStyle name="Pourcentage 2 5 3 3" xfId="1477"/>
    <cellStyle name="Pourcentage 2 5 3 4" xfId="1862"/>
    <cellStyle name="Pourcentage 2 5 3 5" xfId="2245"/>
    <cellStyle name="Pourcentage 2 5 3 6" xfId="2604"/>
    <cellStyle name="Pourcentage 2 5 3 7" xfId="2942"/>
    <cellStyle name="Pourcentage 2 5 4" xfId="799"/>
    <cellStyle name="Pourcentage 2 5 5" xfId="1228"/>
    <cellStyle name="Pourcentage 2 5 6" xfId="633"/>
    <cellStyle name="Pourcentage 2 5 7" xfId="1803"/>
    <cellStyle name="Pourcentage 2 5 8" xfId="2190"/>
    <cellStyle name="Pourcentage 2 5 9" xfId="1300"/>
    <cellStyle name="Pourcentage 2 6" xfId="249"/>
    <cellStyle name="Pourcentage 2 6 2" xfId="384"/>
    <cellStyle name="Pourcentage 2 6 2 2" xfId="622"/>
    <cellStyle name="Pourcentage 2 6 2 2 2" xfId="1217"/>
    <cellStyle name="Pourcentage 2 6 2 2 3" xfId="1635"/>
    <cellStyle name="Pourcentage 2 6 2 2 4" xfId="2020"/>
    <cellStyle name="Pourcentage 2 6 2 2 5" xfId="2403"/>
    <cellStyle name="Pourcentage 2 6 2 2 6" xfId="2762"/>
    <cellStyle name="Pourcentage 2 6 2 2 7" xfId="3100"/>
    <cellStyle name="Pourcentage 2 6 2 3" xfId="984"/>
    <cellStyle name="Pourcentage 2 6 2 4" xfId="1408"/>
    <cellStyle name="Pourcentage 2 6 2 5" xfId="1789"/>
    <cellStyle name="Pourcentage 2 6 2 6" xfId="2176"/>
    <cellStyle name="Pourcentage 2 6 2 7" xfId="2545"/>
    <cellStyle name="Pourcentage 2 6 2 8" xfId="2896"/>
    <cellStyle name="Pourcentage 2 6 3" xfId="520"/>
    <cellStyle name="Pourcentage 2 6 3 2" xfId="1115"/>
    <cellStyle name="Pourcentage 2 6 3 3" xfId="1533"/>
    <cellStyle name="Pourcentage 2 6 3 4" xfId="1918"/>
    <cellStyle name="Pourcentage 2 6 3 5" xfId="2301"/>
    <cellStyle name="Pourcentage 2 6 3 6" xfId="2660"/>
    <cellStyle name="Pourcentage 2 6 3 7" xfId="2998"/>
    <cellStyle name="Pourcentage 2 6 4" xfId="857"/>
    <cellStyle name="Pourcentage 2 6 5" xfId="1285"/>
    <cellStyle name="Pourcentage 2 6 6" xfId="1667"/>
    <cellStyle name="Pourcentage 2 6 7" xfId="2054"/>
    <cellStyle name="Pourcentage 2 6 8" xfId="2436"/>
    <cellStyle name="Pourcentage 2 6 9" xfId="2794"/>
    <cellStyle name="Pourcentage 2 7" xfId="291"/>
    <cellStyle name="Pourcentage 2 7 2" xfId="531"/>
    <cellStyle name="Pourcentage 2 7 2 2" xfId="1126"/>
    <cellStyle name="Pourcentage 2 7 2 3" xfId="1544"/>
    <cellStyle name="Pourcentage 2 7 2 4" xfId="1929"/>
    <cellStyle name="Pourcentage 2 7 2 5" xfId="2312"/>
    <cellStyle name="Pourcentage 2 7 2 6" xfId="2671"/>
    <cellStyle name="Pourcentage 2 7 2 7" xfId="3009"/>
    <cellStyle name="Pourcentage 2 7 3" xfId="892"/>
    <cellStyle name="Pourcentage 2 7 4" xfId="1316"/>
    <cellStyle name="Pourcentage 2 7 5" xfId="1696"/>
    <cellStyle name="Pourcentage 2 7 6" xfId="2083"/>
    <cellStyle name="Pourcentage 2 7 7" xfId="2454"/>
    <cellStyle name="Pourcentage 2 7 8" xfId="2805"/>
    <cellStyle name="Pourcentage 2 8" xfId="426"/>
    <cellStyle name="Pourcentage 2 8 2" xfId="1023"/>
    <cellStyle name="Pourcentage 2 8 3" xfId="1440"/>
    <cellStyle name="Pourcentage 2 8 4" xfId="1825"/>
    <cellStyle name="Pourcentage 2 8 5" xfId="2209"/>
    <cellStyle name="Pourcentage 2 8 6" xfId="2569"/>
    <cellStyle name="Pourcentage 2 8 7" xfId="2907"/>
    <cellStyle name="Pourcentage 2 9" xfId="677"/>
    <cellStyle name="Pourcentage 3" xfId="21"/>
    <cellStyle name="Title 2" xfId="96"/>
    <cellStyle name="Title 3" xfId="138"/>
    <cellStyle name="Title 4" xfId="192"/>
    <cellStyle name="Title 5" xfId="293"/>
    <cellStyle name="Title 6" xfId="428"/>
    <cellStyle name="Title 7" xfId="679"/>
    <cellStyle name="Title 8" xfId="57"/>
    <cellStyle name="Total 2" xfId="22"/>
    <cellStyle name="Warning Text 2" xfId="97"/>
    <cellStyle name="Warning Text 3" xfId="139"/>
    <cellStyle name="Warning Text 4" xfId="193"/>
    <cellStyle name="Warning Text 5" xfId="294"/>
    <cellStyle name="Warning Text 6" xfId="429"/>
    <cellStyle name="Warning Text 7" xfId="681"/>
    <cellStyle name="Warning Text 8" xfId="5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'Current Data'!$B$3</c:f>
              <c:strCache>
                <c:ptCount val="1"/>
                <c:pt idx="0">
                  <c:v>Kivus (Nord/Sud)</c:v>
                </c:pt>
              </c:strCache>
            </c:strRef>
          </c:tx>
          <c:invertIfNegative val="0"/>
          <c:cat>
            <c:strRef>
              <c:f>[0]!Names</c:f>
              <c:strCache>
                <c:ptCount val="10"/>
                <c:pt idx="0">
                  <c:v>Nous avons dû engager des dépenses additionnelles extrêmement plus élevées</c:v>
                </c:pt>
                <c:pt idx="1">
                  <c:v>Nous avons dû engager des dépenses additionnelles un peu plus élevées</c:v>
                </c:pt>
                <c:pt idx="2">
                  <c:v>Cela a supposé une réduction des dépenses et coûts</c:v>
                </c:pt>
                <c:pt idx="3">
                  <c:v>Cela n’a eu aucun impact sur nos investissements et dépenses</c:v>
                </c:pt>
                <c:pt idx="4">
                  <c:v>Je ne sais pas </c:v>
                </c:pt>
                <c:pt idx="5">
                  <c:v>0%</c:v>
                </c:pt>
                <c:pt idx="6">
                  <c:v>Mon entreprise bénéficierait de programmes de formation technique concernant le télétravail et les outils digitaux</c:v>
                </c:pt>
                <c:pt idx="7">
                  <c:v>Mon entreprise bénéficierait de programmes de formation sur comment mettre au point et réviser les politiques de gestion de risques</c:v>
                </c:pt>
                <c:pt idx="8">
                  <c:v>Mon entreprise bénéficierait de programmes de formation liés au maintien de la compétitivité et la commercialisation numérique en temps de crises</c:v>
                </c:pt>
                <c:pt idx="9">
                  <c:v>Les besoins en matière d'apprentissage et de formation sont restés inchangés au sein de mon entreprise</c:v>
                </c:pt>
              </c:strCache>
            </c:strRef>
          </c:cat>
          <c:val>
            <c:numRef>
              <c:f>[0]!Compare_1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0.23076923076923078</c:v>
                </c:pt>
                <c:pt idx="7">
                  <c:v>0.20512820512820512</c:v>
                </c:pt>
                <c:pt idx="8">
                  <c:v>0.33333333333333331</c:v>
                </c:pt>
                <c:pt idx="9">
                  <c:v>0.10256410256410256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36-D045-941C-7D9F7F15B21B}"/>
            </c:ext>
          </c:extLst>
        </c:ser>
        <c:ser>
          <c:idx val="1"/>
          <c:order val="1"/>
          <c:tx>
            <c:strRef>
              <c:f>'Données_Dernière Intération'!$O$9</c:f>
              <c:strCache>
                <c:ptCount val="1"/>
                <c:pt idx="0">
                  <c:v>Kinshasa</c:v>
                </c:pt>
              </c:strCache>
            </c:strRef>
          </c:tx>
          <c:invertIfNegative val="0"/>
          <c:val>
            <c:numRef>
              <c:f>[0]!Compare_2</c:f>
              <c:numCache>
                <c:formatCode>0%</c:formatCode>
                <c:ptCount val="10"/>
                <c:pt idx="0">
                  <c:v>0.19753086419753085</c:v>
                </c:pt>
                <c:pt idx="1">
                  <c:v>0.46913580246913578</c:v>
                </c:pt>
                <c:pt idx="2">
                  <c:v>0.13580246913580246</c:v>
                </c:pt>
                <c:pt idx="3">
                  <c:v>0.19753086419753085</c:v>
                </c:pt>
                <c:pt idx="4">
                  <c:v>0</c:v>
                </c:pt>
                <c:pt idx="5">
                  <c:v>0</c:v>
                </c:pt>
                <c:pt idx="6">
                  <c:v>0.20833333333333334</c:v>
                </c:pt>
                <c:pt idx="7">
                  <c:v>0.15625</c:v>
                </c:pt>
                <c:pt idx="8">
                  <c:v>0.10416666666666667</c:v>
                </c:pt>
                <c:pt idx="9">
                  <c:v>0.41666666666666669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82848"/>
        <c:axId val="117621504"/>
      </c:barChart>
      <c:catAx>
        <c:axId val="11758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621504"/>
        <c:crosses val="autoZero"/>
        <c:auto val="1"/>
        <c:lblAlgn val="ctr"/>
        <c:lblOffset val="100"/>
        <c:noMultiLvlLbl val="0"/>
      </c:catAx>
      <c:valAx>
        <c:axId val="1176215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758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'Données_Série chronologique'!$M$11</c:f>
              <c:strCache>
                <c:ptCount val="1"/>
                <c:pt idx="0">
                  <c:v>Kivus (Nord/Sud)</c:v>
                </c:pt>
              </c:strCache>
            </c:strRef>
          </c:tx>
          <c:marker>
            <c:symbol val="none"/>
          </c:marker>
          <c:val>
            <c:numRef>
              <c:f>'Données_Série chronologique'!$N$11:$U$11</c:f>
              <c:numCache>
                <c:formatCode>0%</c:formatCode>
                <c:ptCount val="8"/>
                <c:pt idx="0">
                  <c:v>0.95121951219512191</c:v>
                </c:pt>
                <c:pt idx="1">
                  <c:v>0.84210526315789469</c:v>
                </c:pt>
                <c:pt idx="2">
                  <c:v>1</c:v>
                </c:pt>
                <c:pt idx="3">
                  <c:v>0.84615384615384615</c:v>
                </c:pt>
                <c:pt idx="4">
                  <c:v>0.92999999999999994</c:v>
                </c:pt>
                <c:pt idx="5">
                  <c:v>0.54</c:v>
                </c:pt>
                <c:pt idx="6">
                  <c:v>0.875</c:v>
                </c:pt>
                <c:pt idx="7">
                  <c:v>0.87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'Données_Série chronologique'!$M$12</c:f>
              <c:strCache>
                <c:ptCount val="1"/>
                <c:pt idx="0">
                  <c:v>Petite</c:v>
                </c:pt>
              </c:strCache>
            </c:strRef>
          </c:tx>
          <c:marker>
            <c:symbol val="none"/>
          </c:marker>
          <c:val>
            <c:numRef>
              <c:f>'Données_Série chronologique'!$N$12:$U$12</c:f>
              <c:numCache>
                <c:formatCode>0%</c:formatCode>
                <c:ptCount val="8"/>
                <c:pt idx="0">
                  <c:v>1</c:v>
                </c:pt>
                <c:pt idx="1">
                  <c:v>0.73333333333333339</c:v>
                </c:pt>
                <c:pt idx="2">
                  <c:v>0.90909090909090906</c:v>
                </c:pt>
                <c:pt idx="3">
                  <c:v>0.74285714285714288</c:v>
                </c:pt>
                <c:pt idx="4">
                  <c:v>0.85</c:v>
                </c:pt>
                <c:pt idx="5">
                  <c:v>1</c:v>
                </c:pt>
                <c:pt idx="6">
                  <c:v>0.90909090909090917</c:v>
                </c:pt>
                <c:pt idx="7">
                  <c:v>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28320"/>
        <c:axId val="101950976"/>
      </c:lineChart>
      <c:catAx>
        <c:axId val="10192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Iteration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01950976"/>
        <c:crosses val="autoZero"/>
        <c:auto val="1"/>
        <c:lblAlgn val="ctr"/>
        <c:lblOffset val="100"/>
        <c:noMultiLvlLbl val="0"/>
      </c:catAx>
      <c:valAx>
        <c:axId val="1019509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928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114300</xdr:rowOff>
    </xdr:to>
    <xdr:sp macro="" textlink="">
      <xdr:nvSpPr>
        <xdr:cNvPr id="2051" name="AutoShape 3" descr="UK aid logo Download a copy of the logo... - DFID - UK Department ..."/>
        <xdr:cNvSpPr>
          <a:spLocks noChangeAspect="1" noChangeArrowheads="1"/>
        </xdr:cNvSpPr>
      </xdr:nvSpPr>
      <xdr:spPr bwMode="auto">
        <a:xfrm>
          <a:off x="2552700" y="429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354965</xdr:colOff>
      <xdr:row>18</xdr:row>
      <xdr:rowOff>20955</xdr:rowOff>
    </xdr:from>
    <xdr:to>
      <xdr:col>10</xdr:col>
      <xdr:colOff>593091</xdr:colOff>
      <xdr:row>24</xdr:row>
      <xdr:rowOff>55275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267" r="18705"/>
        <a:stretch/>
      </xdr:blipFill>
      <xdr:spPr>
        <a:xfrm>
          <a:off x="5407025" y="3503295"/>
          <a:ext cx="847726" cy="1123980"/>
        </a:xfrm>
        <a:prstGeom prst="rect">
          <a:avLst/>
        </a:prstGeom>
      </xdr:spPr>
    </xdr:pic>
    <xdr:clientData/>
  </xdr:twoCellAnchor>
  <xdr:twoCellAnchor editAs="oneCell">
    <xdr:from>
      <xdr:col>6</xdr:col>
      <xdr:colOff>576875</xdr:colOff>
      <xdr:row>27</xdr:row>
      <xdr:rowOff>65873</xdr:rowOff>
    </xdr:from>
    <xdr:to>
      <xdr:col>8</xdr:col>
      <xdr:colOff>165252</xdr:colOff>
      <xdr:row>32</xdr:row>
      <xdr:rowOff>117475</xdr:rowOff>
    </xdr:to>
    <xdr:pic>
      <xdr:nvPicPr>
        <xdr:cNvPr id="8" name="Picture 7" descr="Home — ELAN RD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135" y="5186513"/>
          <a:ext cx="807577" cy="96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114300</xdr:rowOff>
    </xdr:to>
    <xdr:sp macro="" textlink="">
      <xdr:nvSpPr>
        <xdr:cNvPr id="9" name="AutoShape 3" descr="UK aid logo Download a copy of the logo... - DFID - UK Department ..."/>
        <xdr:cNvSpPr>
          <a:spLocks noChangeAspect="1" noChangeArrowheads="1"/>
        </xdr:cNvSpPr>
      </xdr:nvSpPr>
      <xdr:spPr bwMode="auto">
        <a:xfrm>
          <a:off x="2552700" y="466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286196</xdr:colOff>
      <xdr:row>27</xdr:row>
      <xdr:rowOff>121285</xdr:rowOff>
    </xdr:from>
    <xdr:to>
      <xdr:col>10</xdr:col>
      <xdr:colOff>560705</xdr:colOff>
      <xdr:row>32</xdr:row>
      <xdr:rowOff>159384</xdr:rowOff>
    </xdr:to>
    <xdr:pic>
      <xdr:nvPicPr>
        <xdr:cNvPr id="10" name="Picture 9" descr="UKAID Logo Vector (.PDF) Free 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8256" y="5241925"/>
          <a:ext cx="88410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149196</xdr:colOff>
      <xdr:row>19</xdr:row>
      <xdr:rowOff>45720</xdr:rowOff>
    </xdr:from>
    <xdr:to>
      <xdr:col>9</xdr:col>
      <xdr:colOff>196093</xdr:colOff>
      <xdr:row>23</xdr:row>
      <xdr:rowOff>132004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456" y="3710940"/>
          <a:ext cx="1875697" cy="810184"/>
        </a:xfrm>
        <a:prstGeom prst="rect">
          <a:avLst/>
        </a:prstGeom>
      </xdr:spPr>
    </xdr:pic>
    <xdr:clientData/>
  </xdr:twoCellAnchor>
  <xdr:twoCellAnchor editAs="oneCell">
    <xdr:from>
      <xdr:col>20</xdr:col>
      <xdr:colOff>365761</xdr:colOff>
      <xdr:row>1</xdr:row>
      <xdr:rowOff>38101</xdr:rowOff>
    </xdr:from>
    <xdr:to>
      <xdr:col>23</xdr:col>
      <xdr:colOff>10344</xdr:colOff>
      <xdr:row>4</xdr:row>
      <xdr:rowOff>83820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3421" y="220981"/>
          <a:ext cx="1473383" cy="739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8</xdr:row>
      <xdr:rowOff>0</xdr:rowOff>
    </xdr:from>
    <xdr:to>
      <xdr:col>11</xdr:col>
      <xdr:colOff>38100</xdr:colOff>
      <xdr:row>20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8</xdr:row>
      <xdr:rowOff>19049</xdr:rowOff>
    </xdr:from>
    <xdr:to>
      <xdr:col>10</xdr:col>
      <xdr:colOff>514350</xdr:colOff>
      <xdr:row>24</xdr:row>
      <xdr:rowOff>142874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celiirurzunperez/Documents/The%20Economist/Projects/5.%20DRC/Data%20Tool_Business%20Survey_Full%20Data_Iteration%202_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celiirurzunperez/Documents/The%20Economist/Projects/5.%20DRC/Data%20Tool_Business%20Survey_Full%20Data_Iteration%204_EN_Creating%20Data%20for%20FLouris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celiirurzunperez/Documents/The%20Economist/Projects/5.%20DRC/Data%20Tool_Business%20Survey_Full%20Data_Iteration%203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s"/>
      <sheetName val="Cover Page"/>
      <sheetName val="About the Sample"/>
      <sheetName val="Data Tool_Latest Interation"/>
      <sheetName val="Data Tool_Timeseries"/>
      <sheetName val="Indicators"/>
      <sheetName val="Current Data"/>
      <sheetName val="Iteration_1_Data"/>
      <sheetName val="Iteration_2_Data"/>
      <sheetName val="Back_End"/>
      <sheetName val="Sheet1"/>
    </sheetNames>
    <sheetDataSet>
      <sheetData sheetId="0"/>
      <sheetData sheetId="1"/>
      <sheetData sheetId="2"/>
      <sheetData sheetId="3">
        <row r="11">
          <cell r="M11" t="str">
            <v xml:space="preserve">Introduction de la distanciation sociale </v>
          </cell>
          <cell r="N11" t="e">
            <v>#N/A</v>
          </cell>
          <cell r="O11" t="e">
            <v>#N/A</v>
          </cell>
        </row>
        <row r="12">
          <cell r="M12" t="str">
            <v>Mise en œuvre d'une politique de travail à domicile</v>
          </cell>
          <cell r="N12" t="e">
            <v>#N/A</v>
          </cell>
          <cell r="O12" t="e">
            <v>#N/A</v>
          </cell>
        </row>
        <row r="13">
          <cell r="M13" t="str">
            <v>Se laver les mains et porter des masques</v>
          </cell>
          <cell r="N13" t="e">
            <v>#N/A</v>
          </cell>
          <cell r="O13" t="e">
            <v>#N/A</v>
          </cell>
        </row>
        <row r="14">
          <cell r="M14" t="str">
            <v>Isolement</v>
          </cell>
          <cell r="N14" t="e">
            <v>#N/A</v>
          </cell>
          <cell r="O14" t="e">
            <v>#N/A</v>
          </cell>
        </row>
        <row r="15">
          <cell r="M15" t="str">
            <v>Confinement</v>
          </cell>
          <cell r="N15" t="e">
            <v>#N/A</v>
          </cell>
          <cell r="O15" t="e">
            <v>#N/A</v>
          </cell>
        </row>
        <row r="16">
          <cell r="M16" t="str">
            <v>Couvre-feu</v>
          </cell>
          <cell r="N16" t="e">
            <v>#N/A</v>
          </cell>
          <cell r="O16" t="e">
            <v>#N/A</v>
          </cell>
        </row>
        <row r="17">
          <cell r="M17" t="str">
            <v>Autre</v>
          </cell>
          <cell r="N17" t="e">
            <v>#N/A</v>
          </cell>
          <cell r="O17" t="e">
            <v>#N/A</v>
          </cell>
        </row>
        <row r="18">
          <cell r="M18" t="str">
            <v>Rien</v>
          </cell>
          <cell r="N18" t="e">
            <v>#N/A</v>
          </cell>
          <cell r="O18" t="e">
            <v>#N/A</v>
          </cell>
        </row>
        <row r="19"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About the Sample"/>
      <sheetName val="Data Tool_Latest Interation"/>
      <sheetName val="Indicators"/>
      <sheetName val="Current Data"/>
      <sheetName val="Data Tool_Timeseries"/>
      <sheetName val="Iteration_1_Data"/>
      <sheetName val="Iteration_2_Data"/>
      <sheetName val="Iteration_3_Data"/>
      <sheetName val="Iteration_4_Data"/>
      <sheetName val="Back_End"/>
      <sheetName val="Sheet1"/>
      <sheetName val="Sheet2"/>
    </sheetNames>
    <sheetDataSet>
      <sheetData sheetId="0"/>
      <sheetData sheetId="1"/>
      <sheetData sheetId="2">
        <row r="11">
          <cell r="M11" t="str">
            <v xml:space="preserve"> Yes, increased significantly</v>
          </cell>
          <cell r="N11">
            <v>2.0512820512820513E-2</v>
          </cell>
          <cell r="O11">
            <v>3.0303030303030304E-2</v>
          </cell>
        </row>
        <row r="12">
          <cell r="M12" t="str">
            <v xml:space="preserve"> Yes, increased somewhat</v>
          </cell>
          <cell r="N12">
            <v>8.7179487179487175E-2</v>
          </cell>
          <cell r="O12">
            <v>7.575757575757576E-2</v>
          </cell>
        </row>
        <row r="13">
          <cell r="M13" t="str">
            <v xml:space="preserve"> No change</v>
          </cell>
          <cell r="N13">
            <v>0.1641025641025641</v>
          </cell>
          <cell r="O13">
            <v>0.13636363636363635</v>
          </cell>
        </row>
        <row r="14">
          <cell r="M14" t="str">
            <v xml:space="preserve"> Yes, decreased somewhat</v>
          </cell>
          <cell r="N14">
            <v>0.23589743589743589</v>
          </cell>
          <cell r="O14">
            <v>0.19696969696969696</v>
          </cell>
        </row>
        <row r="15">
          <cell r="M15" t="str">
            <v xml:space="preserve"> Yes, decreased significantly</v>
          </cell>
          <cell r="N15">
            <v>0.49230769230769234</v>
          </cell>
          <cell r="O15">
            <v>0.56060606060606055</v>
          </cell>
        </row>
        <row r="16">
          <cell r="M16" t="str">
            <v>= Don't know</v>
          </cell>
          <cell r="N16">
            <v>0</v>
          </cell>
          <cell r="O16">
            <v>0</v>
          </cell>
        </row>
        <row r="17"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About the Sample"/>
      <sheetName val="Data Tool_Latest Interation"/>
      <sheetName val="Indicators"/>
      <sheetName val="Current Data"/>
      <sheetName val="Data Tool_Timeseries"/>
      <sheetName val="Iteration_1_Data"/>
      <sheetName val="Iteration_2_Data"/>
      <sheetName val="Iteration_3_Data"/>
      <sheetName val="Back_End"/>
      <sheetName val="Sheet1"/>
    </sheetNames>
    <sheetDataSet>
      <sheetData sheetId="0"/>
      <sheetData sheetId="1"/>
      <sheetData sheetId="2">
        <row r="11">
          <cell r="M11" t="str">
            <v xml:space="preserve"> Yes</v>
          </cell>
          <cell r="N11">
            <v>0</v>
          </cell>
          <cell r="O11">
            <v>0</v>
          </cell>
        </row>
        <row r="12">
          <cell r="M12" t="str">
            <v xml:space="preserve"> No</v>
          </cell>
          <cell r="N12">
            <v>1</v>
          </cell>
          <cell r="O12">
            <v>1</v>
          </cell>
        </row>
        <row r="13"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</row>
        <row r="16"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</row>
        <row r="17"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L33"/>
  <sheetViews>
    <sheetView showGridLines="0" showRowColHeaders="0" tabSelected="1" workbookViewId="0"/>
  </sheetViews>
  <sheetFormatPr defaultRowHeight="14.4" x14ac:dyDescent="0.3"/>
  <cols>
    <col min="1" max="1" width="1.77734375" customWidth="1"/>
    <col min="3" max="3" width="9.6640625" customWidth="1"/>
  </cols>
  <sheetData>
    <row r="2" spans="2:10" ht="25.8" x14ac:dyDescent="0.5">
      <c r="B2" s="90" t="s">
        <v>301</v>
      </c>
    </row>
    <row r="3" spans="2:10" ht="8.25" customHeight="1" x14ac:dyDescent="0.25"/>
    <row r="4" spans="2:10" ht="21" x14ac:dyDescent="0.4">
      <c r="B4" s="149" t="s">
        <v>547</v>
      </c>
      <c r="C4" s="150"/>
      <c r="D4" s="151" t="s">
        <v>548</v>
      </c>
      <c r="E4" s="152"/>
      <c r="F4" s="152"/>
      <c r="G4" s="150"/>
    </row>
    <row r="5" spans="2:10" ht="9" customHeight="1" x14ac:dyDescent="0.3"/>
    <row r="6" spans="2:10" x14ac:dyDescent="0.3">
      <c r="B6" s="415" t="s">
        <v>339</v>
      </c>
      <c r="C6" s="416"/>
      <c r="D6" s="416"/>
      <c r="E6" s="416"/>
      <c r="F6" s="416"/>
      <c r="G6" s="416"/>
      <c r="H6" s="416"/>
      <c r="I6" s="416"/>
      <c r="J6" s="416"/>
    </row>
    <row r="7" spans="2:10" ht="15" customHeight="1" x14ac:dyDescent="0.3">
      <c r="B7" s="456" t="s">
        <v>549</v>
      </c>
      <c r="C7" s="456"/>
      <c r="D7" s="456"/>
      <c r="E7" s="456"/>
      <c r="F7" s="456"/>
      <c r="G7" s="456"/>
      <c r="H7" s="456"/>
      <c r="I7" s="456"/>
      <c r="J7" s="456"/>
    </row>
    <row r="8" spans="2:10" x14ac:dyDescent="0.3">
      <c r="B8" s="456"/>
      <c r="C8" s="456"/>
      <c r="D8" s="456"/>
      <c r="E8" s="456"/>
      <c r="F8" s="456"/>
      <c r="G8" s="456"/>
      <c r="H8" s="456"/>
      <c r="I8" s="456"/>
      <c r="J8" s="456"/>
    </row>
    <row r="9" spans="2:10" x14ac:dyDescent="0.3">
      <c r="B9" s="456"/>
      <c r="C9" s="456"/>
      <c r="D9" s="456"/>
      <c r="E9" s="456"/>
      <c r="F9" s="456"/>
      <c r="G9" s="456"/>
      <c r="H9" s="456"/>
      <c r="I9" s="456"/>
      <c r="J9" s="456"/>
    </row>
    <row r="10" spans="2:10" x14ac:dyDescent="0.3">
      <c r="B10" s="456"/>
      <c r="C10" s="456"/>
      <c r="D10" s="456"/>
      <c r="E10" s="456"/>
      <c r="F10" s="456"/>
      <c r="G10" s="456"/>
      <c r="H10" s="456"/>
      <c r="I10" s="456"/>
      <c r="J10" s="456"/>
    </row>
    <row r="11" spans="2:10" x14ac:dyDescent="0.3">
      <c r="B11" s="456"/>
      <c r="C11" s="456"/>
      <c r="D11" s="456"/>
      <c r="E11" s="456"/>
      <c r="F11" s="456"/>
      <c r="G11" s="456"/>
      <c r="H11" s="456"/>
      <c r="I11" s="456"/>
      <c r="J11" s="456"/>
    </row>
    <row r="12" spans="2:10" ht="20.55" customHeight="1" x14ac:dyDescent="0.3">
      <c r="B12" s="456"/>
      <c r="C12" s="456"/>
      <c r="D12" s="456"/>
      <c r="E12" s="456"/>
      <c r="F12" s="456"/>
      <c r="G12" s="456"/>
      <c r="H12" s="456"/>
      <c r="I12" s="456"/>
      <c r="J12" s="456"/>
    </row>
    <row r="13" spans="2:10" ht="15" customHeight="1" x14ac:dyDescent="0.3">
      <c r="B13" s="456"/>
      <c r="C13" s="456"/>
      <c r="D13" s="456"/>
      <c r="E13" s="456"/>
      <c r="F13" s="456"/>
      <c r="G13" s="456"/>
      <c r="H13" s="456"/>
      <c r="I13" s="456"/>
      <c r="J13" s="456"/>
    </row>
    <row r="14" spans="2:10" x14ac:dyDescent="0.3">
      <c r="B14" s="456"/>
      <c r="C14" s="456"/>
      <c r="D14" s="456"/>
      <c r="E14" s="456"/>
      <c r="F14" s="456"/>
      <c r="G14" s="456"/>
      <c r="H14" s="456"/>
      <c r="I14" s="456"/>
      <c r="J14" s="456"/>
    </row>
    <row r="15" spans="2:10" x14ac:dyDescent="0.3">
      <c r="B15" s="456"/>
      <c r="C15" s="456"/>
      <c r="D15" s="456"/>
      <c r="E15" s="456"/>
      <c r="F15" s="456"/>
      <c r="G15" s="456"/>
      <c r="H15" s="456"/>
      <c r="I15" s="456"/>
      <c r="J15" s="456"/>
    </row>
    <row r="16" spans="2:10" x14ac:dyDescent="0.3">
      <c r="B16" s="456"/>
      <c r="C16" s="456"/>
      <c r="D16" s="456"/>
      <c r="E16" s="456"/>
      <c r="F16" s="456"/>
      <c r="G16" s="456"/>
      <c r="H16" s="456"/>
      <c r="I16" s="456"/>
      <c r="J16" s="456"/>
    </row>
    <row r="17" spans="1:12" s="362" customFormat="1" x14ac:dyDescent="0.3">
      <c r="A17" s="416"/>
      <c r="B17" s="395"/>
      <c r="C17" s="395"/>
      <c r="D17" s="395"/>
      <c r="E17" s="395"/>
      <c r="F17" s="395"/>
      <c r="G17" s="395"/>
      <c r="H17" s="395"/>
      <c r="I17" s="395"/>
      <c r="J17" s="395"/>
    </row>
    <row r="18" spans="1:12" x14ac:dyDescent="0.3">
      <c r="A18" s="423"/>
      <c r="B18" s="422" t="s">
        <v>535</v>
      </c>
      <c r="G18" s="428" t="s">
        <v>533</v>
      </c>
      <c r="H18" s="416"/>
      <c r="I18" s="416"/>
      <c r="J18" s="416"/>
      <c r="K18" s="416"/>
      <c r="L18" s="416"/>
    </row>
    <row r="19" spans="1:12" x14ac:dyDescent="0.3">
      <c r="A19" s="423"/>
      <c r="B19" s="424" t="s">
        <v>536</v>
      </c>
      <c r="G19" s="427"/>
      <c r="H19" s="416"/>
      <c r="I19" s="416"/>
      <c r="J19" s="416"/>
      <c r="K19" s="416"/>
      <c r="L19" s="416"/>
    </row>
    <row r="20" spans="1:12" x14ac:dyDescent="0.3">
      <c r="A20" s="423"/>
      <c r="B20" s="415" t="s">
        <v>537</v>
      </c>
      <c r="C20" s="364"/>
      <c r="D20" s="364"/>
      <c r="G20" s="427"/>
      <c r="H20" s="416"/>
      <c r="I20" s="416"/>
      <c r="J20" s="416"/>
      <c r="K20" s="416"/>
      <c r="L20" s="416"/>
    </row>
    <row r="21" spans="1:12" ht="14.25" customHeight="1" x14ac:dyDescent="0.3">
      <c r="A21" s="423"/>
      <c r="B21" s="415" t="s">
        <v>550</v>
      </c>
      <c r="C21" s="14"/>
      <c r="D21" s="14"/>
      <c r="E21" s="4"/>
      <c r="G21" s="427"/>
      <c r="H21" s="416"/>
      <c r="I21" s="416"/>
      <c r="J21" s="416"/>
      <c r="K21" s="416"/>
      <c r="L21" s="416"/>
    </row>
    <row r="22" spans="1:12" x14ac:dyDescent="0.3">
      <c r="A22" s="423"/>
      <c r="B22" s="425" t="s">
        <v>551</v>
      </c>
      <c r="D22" s="4"/>
      <c r="E22" s="4"/>
      <c r="G22" s="427"/>
      <c r="H22" s="416"/>
      <c r="I22" s="416"/>
      <c r="J22" s="416"/>
      <c r="K22" s="416"/>
      <c r="L22" s="416"/>
    </row>
    <row r="23" spans="1:12" s="362" customFormat="1" x14ac:dyDescent="0.3">
      <c r="A23" s="423"/>
      <c r="B23" s="425" t="s">
        <v>552</v>
      </c>
      <c r="D23" s="4"/>
      <c r="E23" s="4"/>
      <c r="G23" s="427"/>
      <c r="H23" s="416"/>
      <c r="I23" s="416"/>
      <c r="J23" s="416"/>
      <c r="K23" s="416"/>
      <c r="L23" s="416"/>
    </row>
    <row r="24" spans="1:12" x14ac:dyDescent="0.3">
      <c r="A24" s="423"/>
      <c r="B24" s="425" t="s">
        <v>553</v>
      </c>
      <c r="D24" s="4"/>
      <c r="E24" s="4"/>
      <c r="G24" s="427"/>
      <c r="H24" s="416"/>
      <c r="I24" s="416"/>
      <c r="J24" s="416"/>
      <c r="K24" s="416"/>
      <c r="L24" s="416"/>
    </row>
    <row r="25" spans="1:12" x14ac:dyDescent="0.3">
      <c r="A25" s="423"/>
      <c r="B25" s="425" t="s">
        <v>554</v>
      </c>
      <c r="C25" s="362"/>
      <c r="D25" s="4"/>
      <c r="E25" s="4"/>
      <c r="G25" s="427"/>
      <c r="H25" s="416"/>
      <c r="I25" s="416"/>
      <c r="J25" s="416"/>
      <c r="K25" s="416"/>
      <c r="L25" s="416"/>
    </row>
    <row r="26" spans="1:12" x14ac:dyDescent="0.3">
      <c r="A26" s="423"/>
      <c r="B26" s="425" t="s">
        <v>555</v>
      </c>
      <c r="C26" s="362"/>
    </row>
    <row r="27" spans="1:12" x14ac:dyDescent="0.3">
      <c r="A27" s="423"/>
      <c r="B27" s="425" t="s">
        <v>556</v>
      </c>
      <c r="C27" s="362"/>
      <c r="G27" s="426" t="s">
        <v>534</v>
      </c>
      <c r="H27" s="416"/>
      <c r="I27" s="416"/>
      <c r="J27" s="416"/>
      <c r="K27" s="416"/>
    </row>
    <row r="28" spans="1:12" x14ac:dyDescent="0.3">
      <c r="A28" s="423"/>
      <c r="B28" s="425" t="s">
        <v>557</v>
      </c>
      <c r="C28" s="4"/>
      <c r="G28" s="427"/>
      <c r="H28" s="416"/>
      <c r="I28" s="416"/>
      <c r="J28" s="416"/>
      <c r="K28" s="416"/>
    </row>
    <row r="29" spans="1:12" x14ac:dyDescent="0.3">
      <c r="A29" s="423"/>
      <c r="B29" s="425" t="s">
        <v>558</v>
      </c>
      <c r="C29" s="4"/>
      <c r="G29" s="427"/>
      <c r="H29" s="416"/>
      <c r="I29" s="416"/>
      <c r="J29" s="416"/>
      <c r="K29" s="416"/>
    </row>
    <row r="30" spans="1:12" x14ac:dyDescent="0.3">
      <c r="A30" s="423"/>
      <c r="B30" s="425" t="s">
        <v>559</v>
      </c>
      <c r="C30" s="4"/>
      <c r="G30" s="427"/>
      <c r="H30" s="416"/>
      <c r="I30" s="416"/>
      <c r="J30" s="416"/>
      <c r="K30" s="416"/>
    </row>
    <row r="31" spans="1:12" x14ac:dyDescent="0.3">
      <c r="A31" s="423"/>
      <c r="B31" s="425" t="s">
        <v>560</v>
      </c>
      <c r="G31" s="427"/>
      <c r="H31" s="416"/>
      <c r="I31" s="416"/>
      <c r="J31" s="416"/>
      <c r="K31" s="416"/>
    </row>
    <row r="32" spans="1:12" x14ac:dyDescent="0.3">
      <c r="A32" s="423"/>
      <c r="B32" s="425" t="s">
        <v>561</v>
      </c>
      <c r="G32" s="427"/>
      <c r="H32" s="416"/>
      <c r="I32" s="416"/>
      <c r="J32" s="416"/>
      <c r="K32" s="416"/>
    </row>
    <row r="33" spans="7:11" x14ac:dyDescent="0.3">
      <c r="G33" s="427"/>
      <c r="H33" s="416"/>
      <c r="I33" s="416"/>
      <c r="J33" s="416"/>
      <c r="K33" s="416"/>
    </row>
  </sheetData>
  <sheetProtection password="CD4E" sheet="1" objects="1" scenarios="1"/>
  <sortState ref="B23:C30">
    <sortCondition descending="1" ref="B18"/>
  </sortState>
  <mergeCells count="1">
    <mergeCell ref="B7:J16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60"/>
  <sheetViews>
    <sheetView topLeftCell="A31" workbookViewId="0"/>
  </sheetViews>
  <sheetFormatPr defaultColWidth="8.77734375" defaultRowHeight="14.4" x14ac:dyDescent="0.3"/>
  <cols>
    <col min="1" max="1" width="18.77734375" customWidth="1"/>
    <col min="2" max="3" width="11" customWidth="1"/>
    <col min="4" max="4" width="23" customWidth="1"/>
    <col min="5" max="5" width="9" style="2" customWidth="1"/>
    <col min="6" max="8" width="8.44140625" customWidth="1"/>
    <col min="9" max="9" width="8.44140625" style="208" customWidth="1"/>
    <col min="10" max="10" width="8.44140625" style="244" customWidth="1"/>
    <col min="11" max="11" width="8.44140625" style="343" customWidth="1"/>
    <col min="12" max="12" width="8.44140625" style="362" customWidth="1"/>
    <col min="13" max="13" width="2.21875" customWidth="1"/>
    <col min="18" max="18" width="8.77734375" style="208"/>
    <col min="19" max="19" width="8.77734375" style="244"/>
    <col min="20" max="20" width="8.77734375" style="343"/>
    <col min="21" max="21" width="8.77734375" style="362"/>
  </cols>
  <sheetData>
    <row r="1" spans="1:24" ht="14.55" x14ac:dyDescent="0.35">
      <c r="A1" s="4" t="s">
        <v>157</v>
      </c>
      <c r="E1"/>
    </row>
    <row r="2" spans="1:24" ht="14.55" x14ac:dyDescent="0.35">
      <c r="A2" t="s">
        <v>3</v>
      </c>
      <c r="E2"/>
    </row>
    <row r="3" spans="1:24" ht="14.55" x14ac:dyDescent="0.35">
      <c r="A3" s="2" t="s">
        <v>8</v>
      </c>
      <c r="B3" s="5" t="str">
        <f>'Données_Série chronologique'!C6</f>
        <v>Kivus (Nord/Sud)</v>
      </c>
      <c r="C3" s="5"/>
      <c r="E3"/>
    </row>
    <row r="4" spans="1:24" ht="14.55" x14ac:dyDescent="0.35">
      <c r="A4" s="2" t="s">
        <v>8</v>
      </c>
      <c r="B4" s="5" t="str">
        <f>'Données_Série chronologique'!C7</f>
        <v>Petite</v>
      </c>
      <c r="C4" s="5"/>
      <c r="E4" s="474" t="s">
        <v>158</v>
      </c>
      <c r="F4" s="474"/>
      <c r="G4" s="474"/>
      <c r="H4" s="474"/>
      <c r="I4" s="209"/>
      <c r="J4" s="245"/>
      <c r="K4" s="344"/>
      <c r="L4" s="363"/>
      <c r="M4" s="1"/>
      <c r="N4" s="474" t="s">
        <v>332</v>
      </c>
      <c r="O4" s="474"/>
      <c r="P4" s="474"/>
      <c r="Q4" s="108"/>
      <c r="R4" s="232"/>
      <c r="S4" s="267"/>
      <c r="T4" s="357"/>
      <c r="U4" s="382"/>
      <c r="V4" s="108"/>
      <c r="W4" s="108"/>
      <c r="X4" s="108"/>
    </row>
    <row r="5" spans="1:24" s="3" customFormat="1" x14ac:dyDescent="0.3">
      <c r="A5" s="31" t="s">
        <v>231</v>
      </c>
      <c r="B5" s="31"/>
      <c r="E5" s="93" t="s">
        <v>141</v>
      </c>
      <c r="F5" s="6" t="s">
        <v>156</v>
      </c>
      <c r="G5" s="6" t="s">
        <v>329</v>
      </c>
      <c r="H5" s="6" t="s">
        <v>388</v>
      </c>
      <c r="I5" s="212" t="s">
        <v>395</v>
      </c>
      <c r="J5" s="248" t="s">
        <v>403</v>
      </c>
      <c r="K5" s="347" t="s">
        <v>407</v>
      </c>
      <c r="L5" s="366" t="s">
        <v>427</v>
      </c>
      <c r="M5" s="6"/>
      <c r="N5" s="93" t="s">
        <v>141</v>
      </c>
      <c r="O5" s="6" t="s">
        <v>156</v>
      </c>
      <c r="P5" s="6" t="s">
        <v>329</v>
      </c>
      <c r="Q5" s="6" t="s">
        <v>388</v>
      </c>
      <c r="R5" s="212" t="s">
        <v>395</v>
      </c>
      <c r="S5" s="248" t="s">
        <v>403</v>
      </c>
      <c r="T5" s="347" t="s">
        <v>407</v>
      </c>
      <c r="U5" s="366" t="s">
        <v>427</v>
      </c>
      <c r="V5" s="6"/>
      <c r="W5" s="6"/>
      <c r="X5" s="6"/>
    </row>
    <row r="6" spans="1:24" x14ac:dyDescent="0.3">
      <c r="A6" s="33"/>
      <c r="B6">
        <v>1</v>
      </c>
      <c r="D6" s="67" t="s">
        <v>169</v>
      </c>
      <c r="E6" s="98">
        <v>0</v>
      </c>
      <c r="F6" s="98">
        <f t="shared" ref="F6:L6" ca="1" si="0">INDEX(INDIRECT("'"&amp;F$5&amp;"'!"&amp;"$D$1:$AA$160"),(MATCH($A$5,INDIRECT("'"&amp;F$5&amp;"'!"&amp;"B:B"),0)+$B6),MATCH($B$3,INDIRECT("'"&amp;F$5&amp;"'!"&amp;"$D$1:$AA$1"),0))</f>
        <v>0.25</v>
      </c>
      <c r="G6" s="98">
        <f t="shared" ca="1" si="0"/>
        <v>0.15</v>
      </c>
      <c r="H6" s="98">
        <f t="shared" ca="1" si="0"/>
        <v>0.16129032258064516</v>
      </c>
      <c r="I6" s="223">
        <f t="shared" ca="1" si="0"/>
        <v>0</v>
      </c>
      <c r="J6" s="258">
        <f t="shared" ca="1" si="0"/>
        <v>0.25</v>
      </c>
      <c r="K6" s="349">
        <f t="shared" ca="1" si="0"/>
        <v>0.17073170731707318</v>
      </c>
      <c r="L6" s="373">
        <f t="shared" ca="1" si="0"/>
        <v>0.11</v>
      </c>
      <c r="M6" s="94"/>
      <c r="N6" s="98">
        <v>0</v>
      </c>
      <c r="O6" s="98">
        <f t="shared" ref="O6:U6" ca="1" si="1">INDEX(INDIRECT("'"&amp;O$5&amp;"'!"&amp;"$D$1:$AA$160"),(MATCH($A$5,INDIRECT("'"&amp;O$5&amp;"'!"&amp;"B:B"),0)+$B6),MATCH($B$4,INDIRECT("'"&amp;O$5&amp;"'!"&amp;"$D$1:$AA$1"),0))</f>
        <v>0.15384615384615385</v>
      </c>
      <c r="P6" s="98">
        <f t="shared" ca="1" si="1"/>
        <v>6.4516129032258063E-2</v>
      </c>
      <c r="Q6" s="98">
        <f t="shared" ca="1" si="1"/>
        <v>0.23076923076923078</v>
      </c>
      <c r="R6" s="223">
        <f t="shared" ca="1" si="1"/>
        <v>0</v>
      </c>
      <c r="S6" s="258">
        <f t="shared" ca="1" si="1"/>
        <v>0.32</v>
      </c>
      <c r="T6" s="349">
        <f t="shared" ca="1" si="1"/>
        <v>0.17241379310344829</v>
      </c>
      <c r="U6" s="373">
        <f t="shared" ca="1" si="1"/>
        <v>0.11</v>
      </c>
      <c r="V6" s="145" t="s">
        <v>302</v>
      </c>
      <c r="W6" s="94"/>
      <c r="X6" s="94"/>
    </row>
    <row r="7" spans="1:24" x14ac:dyDescent="0.3">
      <c r="A7" s="33"/>
      <c r="B7">
        <f>B6+1</f>
        <v>2</v>
      </c>
      <c r="D7" s="67" t="s">
        <v>170</v>
      </c>
      <c r="E7" s="100">
        <v>0</v>
      </c>
      <c r="F7" s="98">
        <f t="shared" ref="F7:I10" ca="1" si="2">INDEX(INDIRECT("'"&amp;F$5&amp;"'!"&amp;"$D$1:$AA$160"),(MATCH($A$5,INDIRECT("'"&amp;F$5&amp;"'!"&amp;"B:B"),0)+$B7),MATCH($B$3,INDIRECT("'"&amp;F$5&amp;"'!"&amp;"$D$1:$AA$1"),0))</f>
        <v>0.25</v>
      </c>
      <c r="G7" s="98">
        <f t="shared" ref="G7:L7" ca="1" si="3">INDEX(INDIRECT("'"&amp;G$5&amp;"'!"&amp;"$D$1:$AA$160"),(MATCH($A$5,INDIRECT("'"&amp;G$5&amp;"'!"&amp;"B:B"),0)+$B7),MATCH($B$3,INDIRECT("'"&amp;G$5&amp;"'!"&amp;"$D$1:$AA$1"),0))</f>
        <v>0.2</v>
      </c>
      <c r="H7" s="98">
        <f t="shared" ca="1" si="3"/>
        <v>9.6774193548387094E-2</v>
      </c>
      <c r="I7" s="223">
        <f t="shared" ca="1" si="3"/>
        <v>7.0000000000000007E-2</v>
      </c>
      <c r="J7" s="258">
        <f t="shared" ca="1" si="3"/>
        <v>0</v>
      </c>
      <c r="K7" s="349">
        <f t="shared" ca="1" si="3"/>
        <v>7.3170731707317069E-2</v>
      </c>
      <c r="L7" s="373">
        <f t="shared" ca="1" si="3"/>
        <v>0.18</v>
      </c>
      <c r="M7" s="94"/>
      <c r="N7" s="98">
        <v>0</v>
      </c>
      <c r="O7" s="98">
        <f t="shared" ref="O7:U10" ca="1" si="4">INDEX(INDIRECT("'"&amp;O$5&amp;"'!"&amp;"$D$1:$AA$160"),(MATCH($A$5,INDIRECT("'"&amp;O$5&amp;"'!"&amp;"B:B"),0)+$B7),MATCH($B$4,INDIRECT("'"&amp;O$5&amp;"'!"&amp;"$D$1:$AA$1"),0))</f>
        <v>0.12820512820512819</v>
      </c>
      <c r="P7" s="98">
        <f t="shared" ca="1" si="4"/>
        <v>3.2258064516129031E-2</v>
      </c>
      <c r="Q7" s="98">
        <f t="shared" ca="1" si="4"/>
        <v>5.128205128205128E-2</v>
      </c>
      <c r="R7" s="223">
        <f t="shared" ca="1" si="4"/>
        <v>0.04</v>
      </c>
      <c r="S7" s="258">
        <f t="shared" ca="1" si="4"/>
        <v>0.06</v>
      </c>
      <c r="T7" s="349">
        <f t="shared" ca="1" si="4"/>
        <v>0.10344827586206896</v>
      </c>
      <c r="U7" s="373">
        <f t="shared" ca="1" si="4"/>
        <v>0.18</v>
      </c>
      <c r="V7" s="145" t="s">
        <v>303</v>
      </c>
      <c r="W7" s="94"/>
      <c r="X7" s="94"/>
    </row>
    <row r="8" spans="1:24" x14ac:dyDescent="0.3">
      <c r="A8" s="33"/>
      <c r="B8">
        <f t="shared" ref="B8:B10" si="5">B7+1</f>
        <v>3</v>
      </c>
      <c r="D8" s="67" t="s">
        <v>171</v>
      </c>
      <c r="E8" s="100">
        <v>0</v>
      </c>
      <c r="F8" s="98">
        <f t="shared" ca="1" si="2"/>
        <v>0.1</v>
      </c>
      <c r="G8" s="98">
        <f t="shared" ca="1" si="2"/>
        <v>0.3</v>
      </c>
      <c r="H8" s="98">
        <f t="shared" ca="1" si="2"/>
        <v>0.41935483870967744</v>
      </c>
      <c r="I8" s="223">
        <f t="shared" ca="1" si="2"/>
        <v>0.27</v>
      </c>
      <c r="J8" s="258">
        <f ca="1">INDEX(INDIRECT("'"&amp;J$5&amp;"'!"&amp;"$D$1:$AA$160"),(MATCH($A$5,INDIRECT("'"&amp;J$5&amp;"'!"&amp;"B:B"),0)+$B8),MATCH($B$3,INDIRECT("'"&amp;J$5&amp;"'!"&amp;"$D$1:$AA$1"),0))</f>
        <v>0.04</v>
      </c>
      <c r="K8" s="349">
        <f ca="1">INDEX(INDIRECT("'"&amp;K$5&amp;"'!"&amp;"$D$1:$AA$160"),(MATCH($A$5,INDIRECT("'"&amp;K$5&amp;"'!"&amp;"B:B"),0)+$B8),MATCH($B$3,INDIRECT("'"&amp;K$5&amp;"'!"&amp;"$D$1:$AA$1"),0))</f>
        <v>0.21951219512195122</v>
      </c>
      <c r="L8" s="373">
        <f ca="1">INDEX(INDIRECT("'"&amp;L$5&amp;"'!"&amp;"$D$1:$AA$160"),(MATCH($A$5,INDIRECT("'"&amp;L$5&amp;"'!"&amp;"B:B"),0)+$B8),MATCH($B$3,INDIRECT("'"&amp;L$5&amp;"'!"&amp;"$D$1:$AA$1"),0))</f>
        <v>0.32</v>
      </c>
      <c r="M8" s="94"/>
      <c r="N8" s="98">
        <v>0</v>
      </c>
      <c r="O8" s="98">
        <f t="shared" ca="1" si="4"/>
        <v>0.23076923076923078</v>
      </c>
      <c r="P8" s="98">
        <f t="shared" ca="1" si="4"/>
        <v>0.25806451612903225</v>
      </c>
      <c r="Q8" s="98">
        <f t="shared" ca="1" si="4"/>
        <v>0.33333333333333331</v>
      </c>
      <c r="R8" s="223">
        <f t="shared" ca="1" si="4"/>
        <v>0.38</v>
      </c>
      <c r="S8" s="258">
        <f t="shared" ca="1" si="4"/>
        <v>0.12</v>
      </c>
      <c r="T8" s="349">
        <f t="shared" ca="1" si="4"/>
        <v>0.20689655172413793</v>
      </c>
      <c r="U8" s="373">
        <f t="shared" ca="1" si="4"/>
        <v>0.39</v>
      </c>
      <c r="V8" s="145" t="s">
        <v>304</v>
      </c>
      <c r="W8" s="94"/>
      <c r="X8" s="94"/>
    </row>
    <row r="9" spans="1:24" x14ac:dyDescent="0.3">
      <c r="A9" s="33"/>
      <c r="B9">
        <f t="shared" si="5"/>
        <v>4</v>
      </c>
      <c r="D9" s="67" t="s">
        <v>172</v>
      </c>
      <c r="E9" s="100">
        <v>0</v>
      </c>
      <c r="F9" s="98">
        <f t="shared" ca="1" si="2"/>
        <v>0</v>
      </c>
      <c r="G9" s="98">
        <f t="shared" ref="G9:L10" ca="1" si="6">INDEX(INDIRECT("'"&amp;G$5&amp;"'!"&amp;"$D$1:$AA$160"),(MATCH($A$5,INDIRECT("'"&amp;G$5&amp;"'!"&amp;"B:B"),0)+$B9),MATCH($B$3,INDIRECT("'"&amp;G$5&amp;"'!"&amp;"$D$1:$AA$1"),0))</f>
        <v>0.05</v>
      </c>
      <c r="H9" s="98">
        <f t="shared" ca="1" si="6"/>
        <v>9.6774193548387094E-2</v>
      </c>
      <c r="I9" s="223">
        <f t="shared" ca="1" si="6"/>
        <v>0</v>
      </c>
      <c r="J9" s="258">
        <f t="shared" ca="1" si="6"/>
        <v>0.21</v>
      </c>
      <c r="K9" s="349">
        <f t="shared" ca="1" si="6"/>
        <v>2.4390243902439025E-2</v>
      </c>
      <c r="L9" s="373">
        <f t="shared" ca="1" si="6"/>
        <v>0</v>
      </c>
      <c r="M9" s="94"/>
      <c r="N9" s="98">
        <v>0</v>
      </c>
      <c r="O9" s="98">
        <f t="shared" ca="1" si="4"/>
        <v>7.6923076923076927E-2</v>
      </c>
      <c r="P9" s="98">
        <f t="shared" ca="1" si="4"/>
        <v>0</v>
      </c>
      <c r="Q9" s="98">
        <f t="shared" ca="1" si="4"/>
        <v>2.564102564102564E-2</v>
      </c>
      <c r="R9" s="223">
        <f t="shared" ca="1" si="4"/>
        <v>0.17</v>
      </c>
      <c r="S9" s="258">
        <f t="shared" ca="1" si="4"/>
        <v>0.03</v>
      </c>
      <c r="T9" s="349">
        <f t="shared" ca="1" si="4"/>
        <v>0</v>
      </c>
      <c r="U9" s="373">
        <f t="shared" ca="1" si="4"/>
        <v>0</v>
      </c>
      <c r="V9" s="145" t="s">
        <v>305</v>
      </c>
      <c r="W9" s="94"/>
      <c r="X9" s="94"/>
    </row>
    <row r="10" spans="1:24" x14ac:dyDescent="0.3">
      <c r="A10" s="33"/>
      <c r="B10">
        <f t="shared" si="5"/>
        <v>5</v>
      </c>
      <c r="D10" s="67" t="s">
        <v>173</v>
      </c>
      <c r="E10" s="100">
        <v>0</v>
      </c>
      <c r="F10" s="98">
        <f t="shared" ca="1" si="2"/>
        <v>0.4</v>
      </c>
      <c r="G10" s="98">
        <f t="shared" ca="1" si="6"/>
        <v>0.3</v>
      </c>
      <c r="H10" s="98">
        <f t="shared" ca="1" si="6"/>
        <v>0.22580645161290322</v>
      </c>
      <c r="I10" s="223">
        <f t="shared" ca="1" si="6"/>
        <v>0.67</v>
      </c>
      <c r="J10" s="258">
        <f t="shared" ca="1" si="6"/>
        <v>0.5</v>
      </c>
      <c r="K10" s="349">
        <f t="shared" ca="1" si="6"/>
        <v>0.51219512195121952</v>
      </c>
      <c r="L10" s="373">
        <f t="shared" ca="1" si="6"/>
        <v>0.39</v>
      </c>
      <c r="M10" s="94"/>
      <c r="N10" s="98">
        <v>0</v>
      </c>
      <c r="O10" s="98">
        <f t="shared" ca="1" si="4"/>
        <v>0.41025641025641024</v>
      </c>
      <c r="P10" s="98">
        <f t="shared" ca="1" si="4"/>
        <v>0.64516129032258063</v>
      </c>
      <c r="Q10" s="98">
        <f t="shared" ca="1" si="4"/>
        <v>0.35897435897435898</v>
      </c>
      <c r="R10" s="223">
        <f t="shared" ca="1" si="4"/>
        <v>0.42</v>
      </c>
      <c r="S10" s="258">
        <f t="shared" ca="1" si="4"/>
        <v>0.47</v>
      </c>
      <c r="T10" s="349">
        <f t="shared" ca="1" si="4"/>
        <v>0.51724137931034486</v>
      </c>
      <c r="U10" s="373">
        <f t="shared" ca="1" si="4"/>
        <v>0.32</v>
      </c>
      <c r="V10" s="144" t="s">
        <v>310</v>
      </c>
      <c r="W10" s="94"/>
      <c r="X10" s="94"/>
    </row>
    <row r="11" spans="1:24" x14ac:dyDescent="0.3">
      <c r="C11" t="s">
        <v>335</v>
      </c>
      <c r="E11" s="99">
        <f t="shared" ref="E11:J11" si="7">E6+E7</f>
        <v>0</v>
      </c>
      <c r="F11" s="99">
        <f t="shared" ca="1" si="7"/>
        <v>0.5</v>
      </c>
      <c r="G11" s="99">
        <f t="shared" ca="1" si="7"/>
        <v>0.35</v>
      </c>
      <c r="H11" s="99">
        <f t="shared" ca="1" si="7"/>
        <v>0.25806451612903225</v>
      </c>
      <c r="I11" s="224">
        <f t="shared" ca="1" si="7"/>
        <v>7.0000000000000007E-2</v>
      </c>
      <c r="J11" s="259">
        <f t="shared" ca="1" si="7"/>
        <v>0.25</v>
      </c>
      <c r="K11" s="350">
        <f t="shared" ref="K11:L11" ca="1" si="8">K6+K7</f>
        <v>0.24390243902439024</v>
      </c>
      <c r="L11" s="374">
        <f t="shared" ca="1" si="8"/>
        <v>0.28999999999999998</v>
      </c>
      <c r="M11" s="98" t="s">
        <v>140</v>
      </c>
      <c r="N11" s="99">
        <f t="shared" ref="N11" si="9">N6+N7</f>
        <v>0</v>
      </c>
      <c r="O11" s="99">
        <f t="shared" ref="O11:T11" ca="1" si="10">O6+O7</f>
        <v>0.28205128205128205</v>
      </c>
      <c r="P11" s="99">
        <f t="shared" ca="1" si="10"/>
        <v>9.6774193548387094E-2</v>
      </c>
      <c r="Q11" s="99">
        <f t="shared" ca="1" si="10"/>
        <v>0.28205128205128205</v>
      </c>
      <c r="R11" s="224">
        <f t="shared" ca="1" si="10"/>
        <v>0.04</v>
      </c>
      <c r="S11" s="259">
        <f t="shared" ca="1" si="10"/>
        <v>0.38</v>
      </c>
      <c r="T11" s="350">
        <f t="shared" ca="1" si="10"/>
        <v>0.27586206896551724</v>
      </c>
      <c r="U11" s="374">
        <f t="shared" ref="U11" ca="1" si="11">U6+U7</f>
        <v>0.28999999999999998</v>
      </c>
      <c r="V11" s="145" t="s">
        <v>305</v>
      </c>
      <c r="W11" s="94"/>
      <c r="X11" s="94"/>
    </row>
    <row r="12" spans="1:24" x14ac:dyDescent="0.3">
      <c r="C12" t="s">
        <v>334</v>
      </c>
      <c r="E12" s="99">
        <f t="shared" ref="E12:J12" si="12">E8+E9</f>
        <v>0</v>
      </c>
      <c r="F12" s="99">
        <f t="shared" ca="1" si="12"/>
        <v>0.1</v>
      </c>
      <c r="G12" s="99">
        <f t="shared" ca="1" si="12"/>
        <v>0.35</v>
      </c>
      <c r="H12" s="99">
        <f t="shared" ca="1" si="12"/>
        <v>0.5161290322580645</v>
      </c>
      <c r="I12" s="224">
        <f t="shared" ca="1" si="12"/>
        <v>0.27</v>
      </c>
      <c r="J12" s="259">
        <f t="shared" ca="1" si="12"/>
        <v>0.25</v>
      </c>
      <c r="K12" s="350">
        <f t="shared" ref="K12:L12" ca="1" si="13">K8+K9</f>
        <v>0.24390243902439024</v>
      </c>
      <c r="L12" s="374">
        <f t="shared" ca="1" si="13"/>
        <v>0.32</v>
      </c>
      <c r="M12" s="98" t="s">
        <v>140</v>
      </c>
      <c r="N12" s="99">
        <f t="shared" ref="N12:S12" si="14">N8+N9</f>
        <v>0</v>
      </c>
      <c r="O12" s="99">
        <f t="shared" ca="1" si="14"/>
        <v>0.30769230769230771</v>
      </c>
      <c r="P12" s="99">
        <f t="shared" ca="1" si="14"/>
        <v>0.25806451612903225</v>
      </c>
      <c r="Q12" s="99">
        <f t="shared" ca="1" si="14"/>
        <v>0.35897435897435898</v>
      </c>
      <c r="R12" s="224">
        <f t="shared" ca="1" si="14"/>
        <v>0.55000000000000004</v>
      </c>
      <c r="S12" s="259">
        <f t="shared" ca="1" si="14"/>
        <v>0.15</v>
      </c>
      <c r="T12" s="350">
        <f t="shared" ref="T12:U12" ca="1" si="15">T8+T9</f>
        <v>0.20689655172413793</v>
      </c>
      <c r="U12" s="374">
        <f t="shared" ca="1" si="15"/>
        <v>0.39</v>
      </c>
      <c r="V12" s="145" t="s">
        <v>306</v>
      </c>
      <c r="W12" s="94"/>
      <c r="X12" s="94"/>
    </row>
    <row r="13" spans="1:24" x14ac:dyDescent="0.3">
      <c r="C13" t="s">
        <v>333</v>
      </c>
      <c r="E13" s="99">
        <f t="shared" ref="E13:J13" si="16">E10</f>
        <v>0</v>
      </c>
      <c r="F13" s="99">
        <f t="shared" ca="1" si="16"/>
        <v>0.4</v>
      </c>
      <c r="G13" s="99">
        <f t="shared" ca="1" si="16"/>
        <v>0.3</v>
      </c>
      <c r="H13" s="99">
        <f t="shared" ca="1" si="16"/>
        <v>0.22580645161290322</v>
      </c>
      <c r="I13" s="224">
        <f t="shared" ca="1" si="16"/>
        <v>0.67</v>
      </c>
      <c r="J13" s="259">
        <f t="shared" ca="1" si="16"/>
        <v>0.5</v>
      </c>
      <c r="K13" s="350">
        <f t="shared" ref="K13:L13" ca="1" si="17">K10</f>
        <v>0.51219512195121952</v>
      </c>
      <c r="L13" s="374">
        <f t="shared" ca="1" si="17"/>
        <v>0.39</v>
      </c>
      <c r="M13" s="98" t="s">
        <v>140</v>
      </c>
      <c r="N13" s="99">
        <f t="shared" ref="N13" si="18">N10</f>
        <v>0</v>
      </c>
      <c r="O13" s="99">
        <f t="shared" ref="O13:T13" ca="1" si="19">O10</f>
        <v>0.41025641025641024</v>
      </c>
      <c r="P13" s="99">
        <f t="shared" ca="1" si="19"/>
        <v>0.64516129032258063</v>
      </c>
      <c r="Q13" s="99">
        <f t="shared" ca="1" si="19"/>
        <v>0.35897435897435898</v>
      </c>
      <c r="R13" s="224">
        <f t="shared" ca="1" si="19"/>
        <v>0.42</v>
      </c>
      <c r="S13" s="259">
        <f t="shared" ca="1" si="19"/>
        <v>0.47</v>
      </c>
      <c r="T13" s="350">
        <f t="shared" ca="1" si="19"/>
        <v>0.51724137931034486</v>
      </c>
      <c r="U13" s="374">
        <f t="shared" ref="U13" ca="1" si="20">U10</f>
        <v>0.32</v>
      </c>
      <c r="V13" s="145" t="s">
        <v>307</v>
      </c>
      <c r="W13" s="94"/>
      <c r="X13" s="94"/>
    </row>
    <row r="14" spans="1:24" x14ac:dyDescent="0.3">
      <c r="E14" s="100"/>
      <c r="F14" s="100"/>
      <c r="G14" s="100"/>
      <c r="H14" s="100"/>
      <c r="I14" s="100"/>
      <c r="J14" s="100"/>
      <c r="K14" s="100"/>
      <c r="L14" s="100"/>
      <c r="M14" s="94"/>
      <c r="N14" s="100"/>
      <c r="O14" s="100"/>
      <c r="P14" s="100"/>
      <c r="Q14" s="100"/>
      <c r="R14" s="100"/>
      <c r="S14" s="100"/>
      <c r="T14" s="100"/>
      <c r="U14" s="100"/>
      <c r="V14" s="144" t="s">
        <v>308</v>
      </c>
      <c r="W14" s="94"/>
      <c r="X14" s="94"/>
    </row>
    <row r="15" spans="1:24" ht="14.55" x14ac:dyDescent="0.35">
      <c r="B15" s="2"/>
      <c r="C15" s="2"/>
      <c r="E15" s="100"/>
      <c r="F15" s="100"/>
      <c r="G15" s="100"/>
      <c r="H15" s="100"/>
      <c r="I15" s="100"/>
      <c r="J15" s="100"/>
      <c r="K15" s="100"/>
      <c r="L15" s="100"/>
      <c r="M15" s="94"/>
      <c r="N15" s="100"/>
      <c r="O15" s="100"/>
      <c r="P15" s="100"/>
      <c r="Q15" s="100"/>
      <c r="R15" s="100"/>
      <c r="S15" s="100"/>
      <c r="T15" s="100"/>
      <c r="U15" s="100"/>
      <c r="V15" s="144" t="s">
        <v>309</v>
      </c>
      <c r="W15" s="94"/>
      <c r="X15" s="94"/>
    </row>
    <row r="16" spans="1:24" ht="14.55" x14ac:dyDescent="0.35">
      <c r="C16" s="9"/>
      <c r="E16" s="101"/>
      <c r="F16" s="101"/>
      <c r="G16" s="101"/>
      <c r="H16" s="101"/>
      <c r="I16" s="225"/>
      <c r="J16" s="260"/>
      <c r="K16" s="351"/>
      <c r="L16" s="375"/>
      <c r="M16" s="95"/>
      <c r="N16" s="100"/>
      <c r="O16" s="100"/>
      <c r="P16" s="100"/>
      <c r="Q16" s="100"/>
      <c r="R16" s="100"/>
      <c r="S16" s="100"/>
      <c r="T16" s="100"/>
      <c r="U16" s="100"/>
      <c r="V16" s="95"/>
      <c r="W16" s="95"/>
      <c r="X16" s="95"/>
    </row>
    <row r="17" spans="1:24" s="3" customFormat="1" x14ac:dyDescent="0.3">
      <c r="A17" s="31" t="s">
        <v>228</v>
      </c>
      <c r="E17" s="92"/>
      <c r="I17" s="211"/>
      <c r="J17" s="247"/>
      <c r="K17" s="346"/>
      <c r="L17" s="365"/>
      <c r="N17" s="92"/>
      <c r="R17" s="211"/>
      <c r="S17" s="247"/>
      <c r="T17" s="346"/>
      <c r="U17" s="365"/>
    </row>
    <row r="18" spans="1:24" ht="14.55" x14ac:dyDescent="0.35">
      <c r="B18" s="2">
        <v>1</v>
      </c>
      <c r="C18" s="2"/>
      <c r="D18" t="s">
        <v>159</v>
      </c>
      <c r="E18" s="98">
        <f t="shared" ref="E18:L18" ca="1" si="21">INDEX(INDIRECT("'"&amp;E$5&amp;"'!"&amp;"$D$1:$AA$160"),(MATCH($A$17,INDIRECT("'"&amp;E$5&amp;"'!"&amp;"B:B"),0)+$B18),MATCH($B$3,INDIRECT("'"&amp;E$5&amp;"'!"&amp;"$D$1:$AA$1"),0))</f>
        <v>0.77083333333333337</v>
      </c>
      <c r="F18" s="98">
        <f t="shared" ca="1" si="21"/>
        <v>0.6428571428571429</v>
      </c>
      <c r="G18" s="98">
        <f t="shared" ca="1" si="21"/>
        <v>0.63157894736842102</v>
      </c>
      <c r="H18" s="98">
        <f t="shared" ca="1" si="21"/>
        <v>0.44827586206896552</v>
      </c>
      <c r="I18" s="223">
        <f t="shared" ca="1" si="21"/>
        <v>0.45</v>
      </c>
      <c r="J18" s="258">
        <f t="shared" ca="1" si="21"/>
        <v>0.21</v>
      </c>
      <c r="K18" s="349">
        <f t="shared" ca="1" si="21"/>
        <v>0.38461538461538464</v>
      </c>
      <c r="L18" s="373">
        <f t="shared" ca="1" si="21"/>
        <v>0.59</v>
      </c>
      <c r="M18" s="94"/>
      <c r="N18" s="98">
        <f t="shared" ref="N18:U18" ca="1" si="22">INDEX(INDIRECT("'"&amp;N$5&amp;"'!"&amp;"$D$1:$AA$160"),(MATCH($A$17,INDIRECT("'"&amp;N$5&amp;"'!"&amp;"B:B"),0)+$B18),MATCH($B$4,INDIRECT("'"&amp;N$5&amp;"'!"&amp;"$D$1:$AA$1"),0))</f>
        <v>0.58461538461538465</v>
      </c>
      <c r="O18" s="98">
        <f t="shared" ca="1" si="22"/>
        <v>0.40845070422535212</v>
      </c>
      <c r="P18" s="98">
        <f t="shared" ca="1" si="22"/>
        <v>0.70967741935483875</v>
      </c>
      <c r="Q18" s="98">
        <f t="shared" ca="1" si="22"/>
        <v>0.39473684210526316</v>
      </c>
      <c r="R18" s="223">
        <f t="shared" ca="1" si="22"/>
        <v>0.52</v>
      </c>
      <c r="S18" s="258">
        <f t="shared" ca="1" si="22"/>
        <v>0.62</v>
      </c>
      <c r="T18" s="349">
        <f t="shared" ca="1" si="22"/>
        <v>0.4642857142857143</v>
      </c>
      <c r="U18" s="373">
        <f t="shared" ca="1" si="22"/>
        <v>0.6</v>
      </c>
      <c r="V18" s="94"/>
      <c r="W18" s="94"/>
      <c r="X18" s="94"/>
    </row>
    <row r="19" spans="1:24" ht="14.55" x14ac:dyDescent="0.35">
      <c r="B19" s="2">
        <v>2</v>
      </c>
      <c r="C19" s="2"/>
      <c r="D19" t="s">
        <v>16</v>
      </c>
      <c r="E19" s="98">
        <f t="shared" ref="E19:L19" ca="1" si="23">INDEX(INDIRECT("'"&amp;E$5&amp;"'!"&amp;"$D$1:$AA$160"),(MATCH($A$17,INDIRECT("'"&amp;E$5&amp;"'!"&amp;"B:B"),0)+$B19),MATCH($B$3,INDIRECT("'"&amp;E$5&amp;"'!"&amp;"$D$1:$AA$1"),0))</f>
        <v>0.16666666666666666</v>
      </c>
      <c r="F19" s="98">
        <f t="shared" ca="1" si="23"/>
        <v>0.21428571428571427</v>
      </c>
      <c r="G19" s="98">
        <f t="shared" ca="1" si="23"/>
        <v>0.21052631578947367</v>
      </c>
      <c r="H19" s="98">
        <f t="shared" ca="1" si="23"/>
        <v>0.34482758620689657</v>
      </c>
      <c r="I19" s="223">
        <f t="shared" ca="1" si="23"/>
        <v>0.17</v>
      </c>
      <c r="J19" s="258">
        <f t="shared" ca="1" si="23"/>
        <v>0.39</v>
      </c>
      <c r="K19" s="349">
        <f t="shared" ca="1" si="23"/>
        <v>0.41025641025641024</v>
      </c>
      <c r="L19" s="373">
        <f t="shared" ca="1" si="23"/>
        <v>0.33</v>
      </c>
      <c r="M19" s="94"/>
      <c r="N19" s="98">
        <f t="shared" ref="N19:U19" ca="1" si="24">INDEX(INDIRECT("'"&amp;N$5&amp;"'!"&amp;"$D$1:$AA$160"),(MATCH($A$17,INDIRECT("'"&amp;N$5&amp;"'!"&amp;"B:B"),0)+$B19),MATCH($B$4,INDIRECT("'"&amp;N$5&amp;"'!"&amp;"$D$1:$AA$1"),0))</f>
        <v>0.2</v>
      </c>
      <c r="O19" s="98">
        <f t="shared" ca="1" si="24"/>
        <v>0.22535211267605634</v>
      </c>
      <c r="P19" s="98">
        <f t="shared" ca="1" si="24"/>
        <v>0.12903225806451613</v>
      </c>
      <c r="Q19" s="98">
        <f t="shared" ca="1" si="24"/>
        <v>0.21052631578947367</v>
      </c>
      <c r="R19" s="223">
        <f t="shared" ca="1" si="24"/>
        <v>0.1</v>
      </c>
      <c r="S19" s="258">
        <f t="shared" ca="1" si="24"/>
        <v>0.09</v>
      </c>
      <c r="T19" s="349">
        <f t="shared" ca="1" si="24"/>
        <v>0.42857142857142855</v>
      </c>
      <c r="U19" s="373">
        <f t="shared" ca="1" si="24"/>
        <v>0.3</v>
      </c>
      <c r="V19" s="94"/>
      <c r="W19" s="94"/>
      <c r="X19" s="94"/>
    </row>
    <row r="20" spans="1:24" x14ac:dyDescent="0.3">
      <c r="B20" s="2"/>
      <c r="C20" s="145" t="s">
        <v>302</v>
      </c>
      <c r="E20" s="99">
        <f t="shared" ref="E20:J20" ca="1" si="25">SUM(E18:E19)</f>
        <v>0.9375</v>
      </c>
      <c r="F20" s="99">
        <f t="shared" ca="1" si="25"/>
        <v>0.85714285714285721</v>
      </c>
      <c r="G20" s="99">
        <f t="shared" ca="1" si="25"/>
        <v>0.84210526315789469</v>
      </c>
      <c r="H20" s="99">
        <f t="shared" ca="1" si="25"/>
        <v>0.7931034482758621</v>
      </c>
      <c r="I20" s="224">
        <f t="shared" ca="1" si="25"/>
        <v>0.62</v>
      </c>
      <c r="J20" s="259">
        <f t="shared" ca="1" si="25"/>
        <v>0.6</v>
      </c>
      <c r="K20" s="350">
        <f t="shared" ref="K20:L20" ca="1" si="26">SUM(K18:K19)</f>
        <v>0.79487179487179493</v>
      </c>
      <c r="L20" s="374">
        <f t="shared" ca="1" si="26"/>
        <v>0.91999999999999993</v>
      </c>
      <c r="M20" s="95"/>
      <c r="N20" s="99">
        <f t="shared" ref="N20:O20" ca="1" si="27">SUM(N18:N19)</f>
        <v>0.78461538461538471</v>
      </c>
      <c r="O20" s="99">
        <f t="shared" ca="1" si="27"/>
        <v>0.63380281690140849</v>
      </c>
      <c r="P20" s="99">
        <f t="shared" ref="P20:Q20" ca="1" si="28">SUM(P18:P19)</f>
        <v>0.83870967741935487</v>
      </c>
      <c r="Q20" s="99">
        <f t="shared" ca="1" si="28"/>
        <v>0.60526315789473684</v>
      </c>
      <c r="R20" s="224">
        <f t="shared" ref="R20:S20" ca="1" si="29">SUM(R18:R19)</f>
        <v>0.62</v>
      </c>
      <c r="S20" s="259">
        <f t="shared" ca="1" si="29"/>
        <v>0.71</v>
      </c>
      <c r="T20" s="350">
        <f t="shared" ref="T20:U20" ca="1" si="30">SUM(T18:T19)</f>
        <v>0.89285714285714279</v>
      </c>
      <c r="U20" s="374">
        <f t="shared" ca="1" si="30"/>
        <v>0.89999999999999991</v>
      </c>
      <c r="V20" s="95"/>
      <c r="W20" s="95"/>
      <c r="X20" s="95"/>
    </row>
    <row r="21" spans="1:24" s="3" customFormat="1" x14ac:dyDescent="0.3">
      <c r="A21" s="31" t="s">
        <v>227</v>
      </c>
      <c r="E21" s="92"/>
      <c r="I21" s="211"/>
      <c r="J21" s="247"/>
      <c r="K21" s="346"/>
      <c r="L21" s="365"/>
      <c r="N21" s="92"/>
      <c r="R21" s="211"/>
      <c r="S21" s="247"/>
      <c r="T21" s="346"/>
      <c r="U21" s="365"/>
    </row>
    <row r="22" spans="1:24" ht="14.55" x14ac:dyDescent="0.35">
      <c r="B22" s="2">
        <v>1</v>
      </c>
      <c r="D22" s="96" t="s">
        <v>19</v>
      </c>
      <c r="E22" s="98">
        <f t="shared" ref="E22:L25" ca="1" si="31">INDEX(INDIRECT("'"&amp;E$5&amp;"'!"&amp;"$D$1:$AA$160"),(MATCH($A$21,INDIRECT("'"&amp;E$5&amp;"'!"&amp;"B:B"),0)+$B22),MATCH($B$3,INDIRECT("'"&amp;E$5&amp;"'!"&amp;"$D$1:$AA$1"),0))</f>
        <v>0</v>
      </c>
      <c r="F22" s="98">
        <f t="shared" ca="1" si="31"/>
        <v>0.05</v>
      </c>
      <c r="G22" s="98">
        <f t="shared" ca="1" si="31"/>
        <v>0</v>
      </c>
      <c r="H22" s="98">
        <f t="shared" ca="1" si="31"/>
        <v>0</v>
      </c>
      <c r="I22" s="223">
        <f t="shared" ca="1" si="31"/>
        <v>0</v>
      </c>
      <c r="J22" s="258">
        <f t="shared" ca="1" si="31"/>
        <v>7.0000000000000007E-2</v>
      </c>
      <c r="K22" s="349">
        <f t="shared" ca="1" si="31"/>
        <v>0</v>
      </c>
      <c r="L22" s="373">
        <f t="shared" ca="1" si="31"/>
        <v>0</v>
      </c>
      <c r="N22" s="98">
        <f t="shared" ref="N22:U22" ca="1" si="32">INDEX(INDIRECT("'"&amp;N$5&amp;"'!"&amp;"$D$1:$AA$160"),(MATCH($A$21,INDIRECT("'"&amp;N$5&amp;"'!"&amp;"B:B"),0)+$B22),MATCH($B$4,INDIRECT("'"&amp;N$5&amp;"'!"&amp;"$D$1:$AA$1"),0))</f>
        <v>1.4705882352941176E-2</v>
      </c>
      <c r="O22" s="98">
        <f t="shared" ca="1" si="32"/>
        <v>0</v>
      </c>
      <c r="P22" s="98">
        <f t="shared" ca="1" si="32"/>
        <v>3.2258064516129031E-2</v>
      </c>
      <c r="Q22" s="98">
        <f t="shared" ca="1" si="32"/>
        <v>0</v>
      </c>
      <c r="R22" s="223">
        <f t="shared" ca="1" si="32"/>
        <v>0</v>
      </c>
      <c r="S22" s="258">
        <f t="shared" ca="1" si="32"/>
        <v>0.06</v>
      </c>
      <c r="T22" s="349">
        <f t="shared" ca="1" si="32"/>
        <v>0</v>
      </c>
      <c r="U22" s="373">
        <f t="shared" ca="1" si="32"/>
        <v>0</v>
      </c>
      <c r="V22" s="94"/>
      <c r="W22" s="94"/>
      <c r="X22" s="94"/>
    </row>
    <row r="23" spans="1:24" ht="14.55" x14ac:dyDescent="0.35">
      <c r="B23" s="2">
        <v>2</v>
      </c>
      <c r="D23" s="96" t="s">
        <v>20</v>
      </c>
      <c r="E23" s="98">
        <f t="shared" ca="1" si="31"/>
        <v>0</v>
      </c>
      <c r="F23" s="98">
        <f t="shared" ca="1" si="31"/>
        <v>0.05</v>
      </c>
      <c r="G23" s="98">
        <f t="shared" ca="1" si="31"/>
        <v>0</v>
      </c>
      <c r="H23" s="98">
        <f t="shared" ca="1" si="31"/>
        <v>0.2</v>
      </c>
      <c r="I23" s="223">
        <f t="shared" ca="1" si="31"/>
        <v>0.23</v>
      </c>
      <c r="J23" s="258">
        <f t="shared" ca="1" si="31"/>
        <v>0.18</v>
      </c>
      <c r="K23" s="349">
        <f t="shared" ca="1" si="31"/>
        <v>7.1428571428571425E-2</v>
      </c>
      <c r="L23" s="373">
        <f t="shared" ca="1" si="31"/>
        <v>0.18</v>
      </c>
      <c r="N23" s="98">
        <f t="shared" ref="N23:U25" ca="1" si="33">INDEX(INDIRECT("'"&amp;N$5&amp;"'!"&amp;"$D$1:$AA$160"),(MATCH($A$21,INDIRECT("'"&amp;N$5&amp;"'!"&amp;"B:B"),0)+$B23),MATCH($B$4,INDIRECT("'"&amp;N$5&amp;"'!"&amp;"$D$1:$AA$1"),0))</f>
        <v>0</v>
      </c>
      <c r="O23" s="98">
        <f t="shared" ca="1" si="33"/>
        <v>9.0909090909090912E-2</v>
      </c>
      <c r="P23" s="98">
        <f t="shared" ca="1" si="33"/>
        <v>6.4516129032258063E-2</v>
      </c>
      <c r="Q23" s="98">
        <f t="shared" ca="1" si="33"/>
        <v>5.128205128205128E-2</v>
      </c>
      <c r="R23" s="223">
        <f t="shared" ca="1" si="33"/>
        <v>0.15</v>
      </c>
      <c r="S23" s="258">
        <f t="shared" ca="1" si="33"/>
        <v>0.09</v>
      </c>
      <c r="T23" s="349">
        <f t="shared" ca="1" si="33"/>
        <v>9.5238095238095233E-2</v>
      </c>
      <c r="U23" s="373">
        <f t="shared" ca="1" si="33"/>
        <v>0.11</v>
      </c>
      <c r="V23" s="94"/>
      <c r="W23" s="94"/>
      <c r="X23" s="94"/>
    </row>
    <row r="24" spans="1:24" ht="14.55" x14ac:dyDescent="0.35">
      <c r="B24" s="2">
        <v>4</v>
      </c>
      <c r="D24" s="96" t="s">
        <v>22</v>
      </c>
      <c r="E24" s="98">
        <f t="shared" ca="1" si="31"/>
        <v>0.24</v>
      </c>
      <c r="F24" s="98">
        <f t="shared" ca="1" si="31"/>
        <v>0.3</v>
      </c>
      <c r="G24" s="98">
        <f t="shared" ca="1" si="31"/>
        <v>7.1428571428571425E-2</v>
      </c>
      <c r="H24" s="98">
        <f t="shared" ca="1" si="31"/>
        <v>0.24</v>
      </c>
      <c r="I24" s="223">
        <f t="shared" ca="1" si="31"/>
        <v>0.13</v>
      </c>
      <c r="J24" s="258">
        <f t="shared" ca="1" si="31"/>
        <v>0.11</v>
      </c>
      <c r="K24" s="349">
        <f t="shared" ca="1" si="31"/>
        <v>0.2857142857142857</v>
      </c>
      <c r="L24" s="373">
        <f t="shared" ca="1" si="31"/>
        <v>0.24</v>
      </c>
      <c r="N24" s="98">
        <f t="shared" ca="1" si="33"/>
        <v>0.13235294117647059</v>
      </c>
      <c r="O24" s="98">
        <f t="shared" ca="1" si="33"/>
        <v>4.5454545454545456E-2</v>
      </c>
      <c r="P24" s="98">
        <f t="shared" ca="1" si="33"/>
        <v>9.6774193548387094E-2</v>
      </c>
      <c r="Q24" s="98">
        <f t="shared" ca="1" si="33"/>
        <v>0.28205128205128205</v>
      </c>
      <c r="R24" s="223">
        <f t="shared" ca="1" si="33"/>
        <v>0.4</v>
      </c>
      <c r="S24" s="258">
        <f t="shared" ca="1" si="33"/>
        <v>0.15</v>
      </c>
      <c r="T24" s="349">
        <f t="shared" ca="1" si="33"/>
        <v>9.5238095238095233E-2</v>
      </c>
      <c r="U24" s="373">
        <f t="shared" ca="1" si="33"/>
        <v>0.33</v>
      </c>
      <c r="V24" s="94"/>
      <c r="W24" s="94"/>
      <c r="X24" s="94"/>
    </row>
    <row r="25" spans="1:24" x14ac:dyDescent="0.3">
      <c r="B25" s="2">
        <v>5</v>
      </c>
      <c r="D25" s="96" t="s">
        <v>23</v>
      </c>
      <c r="E25" s="98">
        <f t="shared" ca="1" si="31"/>
        <v>0.72</v>
      </c>
      <c r="F25" s="98">
        <f t="shared" ca="1" si="31"/>
        <v>0.5</v>
      </c>
      <c r="G25" s="98">
        <f t="shared" ca="1" si="31"/>
        <v>0.5714285714285714</v>
      </c>
      <c r="H25" s="98">
        <f t="shared" ca="1" si="31"/>
        <v>0.4</v>
      </c>
      <c r="I25" s="223">
        <f t="shared" ca="1" si="31"/>
        <v>0.53</v>
      </c>
      <c r="J25" s="258">
        <f t="shared" ca="1" si="31"/>
        <v>0.28999999999999998</v>
      </c>
      <c r="K25" s="349">
        <f t="shared" ca="1" si="31"/>
        <v>0.25</v>
      </c>
      <c r="L25" s="373">
        <f t="shared" ca="1" si="31"/>
        <v>0.32</v>
      </c>
      <c r="N25" s="98">
        <f t="shared" ca="1" si="33"/>
        <v>0.79411764705882348</v>
      </c>
      <c r="O25" s="98">
        <f t="shared" ca="1" si="33"/>
        <v>0.59090909090909094</v>
      </c>
      <c r="P25" s="98">
        <f t="shared" ca="1" si="33"/>
        <v>0.64516129032258063</v>
      </c>
      <c r="Q25" s="98">
        <f t="shared" ca="1" si="33"/>
        <v>0.61538461538461542</v>
      </c>
      <c r="R25" s="223">
        <f t="shared" ca="1" si="33"/>
        <v>0.4</v>
      </c>
      <c r="S25" s="258">
        <f t="shared" ca="1" si="33"/>
        <v>0.47</v>
      </c>
      <c r="T25" s="349">
        <f t="shared" ca="1" si="33"/>
        <v>0.52380952380952384</v>
      </c>
      <c r="U25" s="373">
        <f t="shared" ca="1" si="33"/>
        <v>0.3</v>
      </c>
      <c r="V25" s="94"/>
      <c r="W25" s="94"/>
      <c r="X25" s="94"/>
    </row>
    <row r="26" spans="1:24" x14ac:dyDescent="0.3">
      <c r="B26" s="2"/>
      <c r="C26" s="145" t="s">
        <v>303</v>
      </c>
      <c r="D26" s="96"/>
      <c r="E26" s="99">
        <f t="shared" ref="E26:J26" ca="1" si="34">SUM(E22:E23)</f>
        <v>0</v>
      </c>
      <c r="F26" s="99">
        <f t="shared" ca="1" si="34"/>
        <v>0.1</v>
      </c>
      <c r="G26" s="99">
        <f t="shared" ca="1" si="34"/>
        <v>0</v>
      </c>
      <c r="H26" s="99">
        <f t="shared" ca="1" si="34"/>
        <v>0.2</v>
      </c>
      <c r="I26" s="224">
        <f t="shared" ca="1" si="34"/>
        <v>0.23</v>
      </c>
      <c r="J26" s="259">
        <f t="shared" ca="1" si="34"/>
        <v>0.25</v>
      </c>
      <c r="K26" s="350">
        <f t="shared" ref="K26:L26" ca="1" si="35">SUM(K22:K23)</f>
        <v>7.1428571428571425E-2</v>
      </c>
      <c r="L26" s="374">
        <f t="shared" ca="1" si="35"/>
        <v>0.18</v>
      </c>
      <c r="M26" s="95"/>
      <c r="N26" s="99">
        <f t="shared" ref="N26:S26" ca="1" si="36">SUM(N22:N23)</f>
        <v>1.4705882352941176E-2</v>
      </c>
      <c r="O26" s="99">
        <f t="shared" ca="1" si="36"/>
        <v>9.0909090909090912E-2</v>
      </c>
      <c r="P26" s="99">
        <f t="shared" ca="1" si="36"/>
        <v>9.6774193548387094E-2</v>
      </c>
      <c r="Q26" s="99">
        <f t="shared" ca="1" si="36"/>
        <v>5.128205128205128E-2</v>
      </c>
      <c r="R26" s="224">
        <f t="shared" ca="1" si="36"/>
        <v>0.15</v>
      </c>
      <c r="S26" s="259">
        <f t="shared" ca="1" si="36"/>
        <v>0.15</v>
      </c>
      <c r="T26" s="350">
        <f t="shared" ref="T26:U26" ca="1" si="37">SUM(T22:T23)</f>
        <v>9.5238095238095233E-2</v>
      </c>
      <c r="U26" s="374">
        <f t="shared" ca="1" si="37"/>
        <v>0.11</v>
      </c>
      <c r="V26" s="95"/>
      <c r="W26" s="95"/>
      <c r="X26" s="95"/>
    </row>
    <row r="27" spans="1:24" x14ac:dyDescent="0.3">
      <c r="C27" s="145" t="s">
        <v>304</v>
      </c>
      <c r="E27" s="99">
        <f t="shared" ref="E27:J27" ca="1" si="38">SUM(E24:E25)</f>
        <v>0.96</v>
      </c>
      <c r="F27" s="99">
        <f t="shared" ca="1" si="38"/>
        <v>0.8</v>
      </c>
      <c r="G27" s="99">
        <f t="shared" ca="1" si="38"/>
        <v>0.64285714285714279</v>
      </c>
      <c r="H27" s="99">
        <f t="shared" ca="1" si="38"/>
        <v>0.64</v>
      </c>
      <c r="I27" s="224">
        <f t="shared" ca="1" si="38"/>
        <v>0.66</v>
      </c>
      <c r="J27" s="259">
        <f t="shared" ca="1" si="38"/>
        <v>0.39999999999999997</v>
      </c>
      <c r="K27" s="350">
        <f t="shared" ref="K27:L27" ca="1" si="39">SUM(K24:K25)</f>
        <v>0.5357142857142857</v>
      </c>
      <c r="L27" s="374">
        <f t="shared" ca="1" si="39"/>
        <v>0.56000000000000005</v>
      </c>
      <c r="M27" s="95"/>
      <c r="N27" s="99">
        <f t="shared" ref="N27:S27" ca="1" si="40">SUM(N24:N25)</f>
        <v>0.92647058823529405</v>
      </c>
      <c r="O27" s="99">
        <f t="shared" ca="1" si="40"/>
        <v>0.63636363636363635</v>
      </c>
      <c r="P27" s="99">
        <f t="shared" ca="1" si="40"/>
        <v>0.74193548387096775</v>
      </c>
      <c r="Q27" s="99">
        <f t="shared" ca="1" si="40"/>
        <v>0.89743589743589747</v>
      </c>
      <c r="R27" s="224">
        <f t="shared" ca="1" si="40"/>
        <v>0.8</v>
      </c>
      <c r="S27" s="259">
        <f t="shared" ca="1" si="40"/>
        <v>0.62</v>
      </c>
      <c r="T27" s="350">
        <f t="shared" ref="T27:U27" ca="1" si="41">SUM(T24:T25)</f>
        <v>0.61904761904761907</v>
      </c>
      <c r="U27" s="374">
        <f t="shared" ca="1" si="41"/>
        <v>0.63</v>
      </c>
      <c r="V27" s="95"/>
      <c r="W27" s="95"/>
      <c r="X27" s="95"/>
    </row>
    <row r="28" spans="1:24" s="3" customFormat="1" x14ac:dyDescent="0.3">
      <c r="A28" s="31" t="s">
        <v>226</v>
      </c>
      <c r="E28" s="92"/>
      <c r="I28" s="211"/>
      <c r="J28" s="247"/>
      <c r="K28" s="346"/>
      <c r="L28" s="365"/>
      <c r="N28" s="92"/>
      <c r="R28" s="211"/>
      <c r="S28" s="247"/>
      <c r="T28" s="346"/>
      <c r="U28" s="365"/>
    </row>
    <row r="29" spans="1:24" x14ac:dyDescent="0.3">
      <c r="B29" s="2">
        <v>1</v>
      </c>
      <c r="C29" s="2"/>
      <c r="D29" s="96" t="s">
        <v>21</v>
      </c>
      <c r="E29" s="98">
        <f t="shared" ref="E29:L29" ca="1" si="42">INDEX(INDIRECT("'"&amp;E$5&amp;"'!"&amp;"$D$1:$AA$160"),(MATCH($A$28,INDIRECT("'"&amp;E$5&amp;"'!"&amp;"B:B"),0)+$B29),MATCH($B$3,INDIRECT("'"&amp;E$5&amp;"'!"&amp;"$D$1:$AA$1"),0))</f>
        <v>0.51219512195121952</v>
      </c>
      <c r="F29" s="98">
        <f t="shared" ca="1" si="42"/>
        <v>0.42105263157894735</v>
      </c>
      <c r="G29" s="98">
        <f t="shared" ca="1" si="42"/>
        <v>0.625</v>
      </c>
      <c r="H29" s="98">
        <f t="shared" ca="1" si="42"/>
        <v>0.42307692307692307</v>
      </c>
      <c r="I29" s="223">
        <f t="shared" ca="1" si="42"/>
        <v>0.57999999999999996</v>
      </c>
      <c r="J29" s="258">
        <f t="shared" ca="1" si="42"/>
        <v>0.46</v>
      </c>
      <c r="K29" s="349">
        <f t="shared" ca="1" si="42"/>
        <v>0.5</v>
      </c>
      <c r="L29" s="373">
        <f t="shared" ca="1" si="42"/>
        <v>0.52</v>
      </c>
      <c r="N29" s="98">
        <f t="shared" ref="N29:U29" ca="1" si="43">INDEX(INDIRECT("'"&amp;N$5&amp;"'!"&amp;"$D$1:$AA$160"),(MATCH($A$28,INDIRECT("'"&amp;N$5&amp;"'!"&amp;"B:B"),0)+$B29),MATCH($B$4,INDIRECT("'"&amp;N$5&amp;"'!"&amp;"$D$1:$AA$1"),0))</f>
        <v>0.76190476190476186</v>
      </c>
      <c r="O29" s="98">
        <f t="shared" ca="1" si="43"/>
        <v>0.5</v>
      </c>
      <c r="P29" s="98">
        <f t="shared" ca="1" si="43"/>
        <v>0.63636363636363635</v>
      </c>
      <c r="Q29" s="98">
        <f t="shared" ca="1" si="43"/>
        <v>0.48571428571428571</v>
      </c>
      <c r="R29" s="223">
        <f t="shared" ca="1" si="43"/>
        <v>0.85</v>
      </c>
      <c r="S29" s="258">
        <f t="shared" ca="1" si="43"/>
        <v>0.86</v>
      </c>
      <c r="T29" s="349">
        <f t="shared" ca="1" si="43"/>
        <v>0.72727272727272729</v>
      </c>
      <c r="U29" s="373">
        <f t="shared" ca="1" si="43"/>
        <v>0.63</v>
      </c>
      <c r="V29" s="94"/>
      <c r="W29" s="94"/>
      <c r="X29" s="94"/>
    </row>
    <row r="30" spans="1:24" x14ac:dyDescent="0.3">
      <c r="B30" s="2">
        <v>2</v>
      </c>
      <c r="C30" s="2"/>
      <c r="D30" s="96" t="s">
        <v>160</v>
      </c>
      <c r="E30" s="98">
        <f t="shared" ref="E30" ca="1" si="44">INDEX(INDIRECT("'"&amp;E$5&amp;"'!"&amp;"$D$1:$AA$160"),(MATCH($A$28,INDIRECT("'"&amp;E$5&amp;"'!"&amp;"B:B"),0)+$B30),MATCH($B$3,INDIRECT("'"&amp;E$5&amp;"'!"&amp;"$D$1:$AA$1"),0))</f>
        <v>0.43902439024390244</v>
      </c>
      <c r="F30" s="98">
        <f t="shared" ref="F30:L30" ca="1" si="45">INDEX(INDIRECT("'"&amp;F$5&amp;"'!"&amp;"$D$1:$AA$160"),(MATCH($A$28,INDIRECT("'"&amp;F$5&amp;"'!"&amp;"B:B"),0)+$B30),MATCH($B$3,INDIRECT("'"&amp;F$5&amp;"'!"&amp;"$D$1:$AA$1"),0))</f>
        <v>0.42105263157894735</v>
      </c>
      <c r="G30" s="98">
        <f t="shared" ca="1" si="45"/>
        <v>0.375</v>
      </c>
      <c r="H30" s="98">
        <f t="shared" ca="1" si="45"/>
        <v>0.42307692307692307</v>
      </c>
      <c r="I30" s="223">
        <f t="shared" ca="1" si="45"/>
        <v>0.35</v>
      </c>
      <c r="J30" s="258">
        <f t="shared" ca="1" si="45"/>
        <v>0.08</v>
      </c>
      <c r="K30" s="349">
        <f t="shared" ca="1" si="45"/>
        <v>0.375</v>
      </c>
      <c r="L30" s="373">
        <f t="shared" ca="1" si="45"/>
        <v>0.35</v>
      </c>
      <c r="N30" s="98">
        <f t="shared" ref="N30:U30" ca="1" si="46">INDEX(INDIRECT("'"&amp;N$5&amp;"'!"&amp;"$D$1:$AA$160"),(MATCH($A$28,INDIRECT("'"&amp;N$5&amp;"'!"&amp;"B:B"),0)+$B30),MATCH($B$4,INDIRECT("'"&amp;N$5&amp;"'!"&amp;"$D$1:$AA$1"),0))</f>
        <v>0.23809523809523808</v>
      </c>
      <c r="O30" s="98">
        <f t="shared" ca="1" si="46"/>
        <v>0.23333333333333334</v>
      </c>
      <c r="P30" s="98">
        <f t="shared" ca="1" si="46"/>
        <v>0.27272727272727271</v>
      </c>
      <c r="Q30" s="98">
        <f t="shared" ca="1" si="46"/>
        <v>0.25714285714285712</v>
      </c>
      <c r="R30" s="223">
        <f t="shared" ca="1" si="46"/>
        <v>0</v>
      </c>
      <c r="S30" s="258">
        <f t="shared" ca="1" si="46"/>
        <v>0.14000000000000001</v>
      </c>
      <c r="T30" s="349">
        <f t="shared" ca="1" si="46"/>
        <v>0.18181818181818182</v>
      </c>
      <c r="U30" s="373">
        <f t="shared" ca="1" si="46"/>
        <v>0.31</v>
      </c>
      <c r="V30" s="94"/>
      <c r="W30" s="94"/>
      <c r="X30" s="94"/>
    </row>
    <row r="31" spans="1:24" x14ac:dyDescent="0.3">
      <c r="B31" s="2"/>
      <c r="C31" s="9"/>
      <c r="E31" s="102"/>
      <c r="F31" s="102"/>
      <c r="G31" s="102"/>
      <c r="H31" s="102"/>
      <c r="I31" s="226"/>
      <c r="J31" s="261"/>
      <c r="K31" s="352"/>
      <c r="L31" s="376"/>
      <c r="M31" s="97"/>
      <c r="N31" s="102"/>
      <c r="O31" s="102"/>
      <c r="P31" s="102"/>
      <c r="Q31" s="102"/>
      <c r="R31" s="226"/>
      <c r="S31" s="261"/>
      <c r="T31" s="352"/>
      <c r="U31" s="376"/>
      <c r="V31" s="97"/>
      <c r="W31" s="97"/>
      <c r="X31" s="97"/>
    </row>
    <row r="32" spans="1:24" x14ac:dyDescent="0.3">
      <c r="B32" s="2"/>
      <c r="C32" s="144" t="s">
        <v>310</v>
      </c>
      <c r="E32" s="101">
        <f t="shared" ref="E32:J32" ca="1" si="47">SUM(E29:E30)</f>
        <v>0.95121951219512191</v>
      </c>
      <c r="F32" s="101">
        <f t="shared" ca="1" si="47"/>
        <v>0.84210526315789469</v>
      </c>
      <c r="G32" s="101">
        <f t="shared" ca="1" si="47"/>
        <v>1</v>
      </c>
      <c r="H32" s="101">
        <f t="shared" ca="1" si="47"/>
        <v>0.84615384615384615</v>
      </c>
      <c r="I32" s="225">
        <f t="shared" ca="1" si="47"/>
        <v>0.92999999999999994</v>
      </c>
      <c r="J32" s="260">
        <f t="shared" ca="1" si="47"/>
        <v>0.54</v>
      </c>
      <c r="K32" s="351">
        <f t="shared" ref="K32:L32" ca="1" si="48">SUM(K29:K30)</f>
        <v>0.875</v>
      </c>
      <c r="L32" s="375">
        <f t="shared" ca="1" si="48"/>
        <v>0.87</v>
      </c>
      <c r="M32" s="97"/>
      <c r="N32" s="101">
        <f t="shared" ref="N32:S32" ca="1" si="49">SUM(N29:N30)</f>
        <v>1</v>
      </c>
      <c r="O32" s="101">
        <f t="shared" ca="1" si="49"/>
        <v>0.73333333333333339</v>
      </c>
      <c r="P32" s="101">
        <f t="shared" ca="1" si="49"/>
        <v>0.90909090909090906</v>
      </c>
      <c r="Q32" s="101">
        <f t="shared" ca="1" si="49"/>
        <v>0.74285714285714288</v>
      </c>
      <c r="R32" s="225">
        <f t="shared" ca="1" si="49"/>
        <v>0.85</v>
      </c>
      <c r="S32" s="260">
        <f t="shared" ca="1" si="49"/>
        <v>1</v>
      </c>
      <c r="T32" s="351">
        <f t="shared" ref="T32:U32" ca="1" si="50">SUM(T29:T30)</f>
        <v>0.90909090909090917</v>
      </c>
      <c r="U32" s="375">
        <f t="shared" ca="1" si="50"/>
        <v>0.94</v>
      </c>
      <c r="V32" s="97"/>
      <c r="W32" s="97"/>
      <c r="X32" s="97"/>
    </row>
    <row r="33" spans="1:24" s="3" customFormat="1" x14ac:dyDescent="0.3">
      <c r="A33" s="31" t="s">
        <v>225</v>
      </c>
      <c r="E33" s="92"/>
      <c r="I33" s="211"/>
      <c r="J33" s="247"/>
      <c r="K33" s="346"/>
      <c r="L33" s="365"/>
      <c r="N33" s="92"/>
      <c r="R33" s="211"/>
      <c r="S33" s="247"/>
      <c r="T33" s="346"/>
      <c r="U33" s="365"/>
    </row>
    <row r="34" spans="1:24" x14ac:dyDescent="0.3">
      <c r="B34" s="2">
        <v>1</v>
      </c>
      <c r="D34" s="96" t="s">
        <v>5</v>
      </c>
      <c r="E34" s="98">
        <f t="shared" ref="E34:L34" ca="1" si="51">INDEX(INDIRECT("'"&amp;E$5&amp;"'!"&amp;"$D$1:$AA$160"),(MATCH($A$33,INDIRECT("'"&amp;E$5&amp;"'!"&amp;"B:B"),0)+$B34),MATCH($B$3,INDIRECT("'"&amp;E$5&amp;"'!"&amp;"$D$1:$AA$1"),0))</f>
        <v>1.9230769230769232E-2</v>
      </c>
      <c r="F34" s="98">
        <f t="shared" ca="1" si="51"/>
        <v>0</v>
      </c>
      <c r="G34" s="98">
        <f t="shared" ca="1" si="51"/>
        <v>0</v>
      </c>
      <c r="H34" s="98">
        <f t="shared" ca="1" si="51"/>
        <v>0.27272727272727271</v>
      </c>
      <c r="I34" s="223" t="e">
        <f t="shared" ca="1" si="51"/>
        <v>#N/A</v>
      </c>
      <c r="J34" s="258" t="e">
        <f t="shared" ca="1" si="51"/>
        <v>#N/A</v>
      </c>
      <c r="K34" s="349" t="e">
        <f t="shared" ca="1" si="51"/>
        <v>#N/A</v>
      </c>
      <c r="L34" s="373" t="e">
        <f t="shared" ca="1" si="51"/>
        <v>#N/A</v>
      </c>
      <c r="N34" s="98">
        <f t="shared" ref="N34:U34" ca="1" si="52">INDEX(INDIRECT("'"&amp;N$5&amp;"'!"&amp;"$D$1:$AA$160"),(MATCH($A$33,INDIRECT("'"&amp;N$5&amp;"'!"&amp;"B:B"),0)+$B34),MATCH($B$4,INDIRECT("'"&amp;N$5&amp;"'!"&amp;"$D$1:$AA$1"),0))</f>
        <v>0.1044776119402985</v>
      </c>
      <c r="O34" s="98">
        <f t="shared" ca="1" si="52"/>
        <v>8.6956521739130432E-2</v>
      </c>
      <c r="P34" s="98">
        <f t="shared" ca="1" si="52"/>
        <v>7.1428571428571425E-2</v>
      </c>
      <c r="Q34" s="98">
        <f t="shared" ca="1" si="52"/>
        <v>2.7777777777777776E-2</v>
      </c>
      <c r="R34" s="223" t="e">
        <f t="shared" ca="1" si="52"/>
        <v>#N/A</v>
      </c>
      <c r="S34" s="258" t="e">
        <f t="shared" ca="1" si="52"/>
        <v>#N/A</v>
      </c>
      <c r="T34" s="349" t="e">
        <f t="shared" ca="1" si="52"/>
        <v>#N/A</v>
      </c>
      <c r="U34" s="373" t="e">
        <f t="shared" ca="1" si="52"/>
        <v>#N/A</v>
      </c>
      <c r="V34" s="94"/>
      <c r="W34" s="94"/>
      <c r="X34" s="94"/>
    </row>
    <row r="35" spans="1:24" x14ac:dyDescent="0.3">
      <c r="C35" s="145" t="s">
        <v>305</v>
      </c>
      <c r="E35" s="104">
        <f ca="1">E34</f>
        <v>1.9230769230769232E-2</v>
      </c>
      <c r="F35" s="258">
        <f ca="1">INDEX(INDIRECT("'"&amp;F$5&amp;"'!"&amp;"$D$1:$AA$160"),(MATCH($A$33,INDIRECT("'"&amp;F$5&amp;"'!"&amp;"B:B"),0)+$B35),MATCH($B$3,INDIRECT("'"&amp;F$5&amp;"'!"&amp;"$D$1:$AA$1"),0))</f>
        <v>0</v>
      </c>
      <c r="G35" s="104">
        <f t="shared" ref="G35" ca="1" si="53">G34</f>
        <v>0</v>
      </c>
      <c r="H35" s="104">
        <f t="shared" ref="H35" ca="1" si="54">H34</f>
        <v>0.27272727272727271</v>
      </c>
      <c r="I35" s="228" t="e">
        <f t="shared" ref="I35:J35" ca="1" si="55">I34</f>
        <v>#N/A</v>
      </c>
      <c r="J35" s="263" t="e">
        <f t="shared" ca="1" si="55"/>
        <v>#N/A</v>
      </c>
      <c r="K35" s="354" t="e">
        <f t="shared" ref="K35:L35" ca="1" si="56">K34</f>
        <v>#N/A</v>
      </c>
      <c r="L35" s="378" t="e">
        <f t="shared" ca="1" si="56"/>
        <v>#N/A</v>
      </c>
      <c r="N35" s="104">
        <f ca="1">N34</f>
        <v>0.1044776119402985</v>
      </c>
      <c r="O35" s="104">
        <f t="shared" ref="O35" ca="1" si="57">O34</f>
        <v>8.6956521739130432E-2</v>
      </c>
      <c r="P35" s="104">
        <f t="shared" ref="P35" ca="1" si="58">P34</f>
        <v>7.1428571428571425E-2</v>
      </c>
      <c r="Q35" s="104">
        <f t="shared" ref="Q35:R35" ca="1" si="59">Q34</f>
        <v>2.7777777777777776E-2</v>
      </c>
      <c r="R35" s="228" t="e">
        <f t="shared" ca="1" si="59"/>
        <v>#N/A</v>
      </c>
      <c r="S35" s="263" t="e">
        <f t="shared" ref="S35:T35" ca="1" si="60">S34</f>
        <v>#N/A</v>
      </c>
      <c r="T35" s="354" t="e">
        <f t="shared" ca="1" si="60"/>
        <v>#N/A</v>
      </c>
      <c r="U35" s="378" t="e">
        <f t="shared" ref="U35" ca="1" si="61">U34</f>
        <v>#N/A</v>
      </c>
      <c r="V35" s="2"/>
      <c r="W35" s="2"/>
      <c r="X35" s="2"/>
    </row>
    <row r="36" spans="1:24" s="3" customFormat="1" x14ac:dyDescent="0.3">
      <c r="A36" s="146" t="s">
        <v>164</v>
      </c>
      <c r="E36" s="92"/>
      <c r="I36" s="211"/>
      <c r="J36" s="247"/>
      <c r="K36" s="346"/>
      <c r="L36" s="365"/>
      <c r="N36" s="92"/>
      <c r="R36" s="211"/>
      <c r="S36" s="247"/>
      <c r="T36" s="346"/>
      <c r="U36" s="365"/>
    </row>
    <row r="37" spans="1:24" x14ac:dyDescent="0.3">
      <c r="A37" s="147"/>
      <c r="B37" s="2">
        <v>3</v>
      </c>
      <c r="D37" s="96" t="s">
        <v>27</v>
      </c>
      <c r="E37" s="98" t="e">
        <f t="shared" ref="E37:L37" ca="1" si="62">INDEX(INDIRECT("'"&amp;E$5&amp;"'!"&amp;"$D$1:$AA$160"),(MATCH($A$36,INDIRECT("'"&amp;E$5&amp;"'!"&amp;"B:B"),0)+$B37),MATCH($B$3,INDIRECT("'"&amp;E$5&amp;"'!"&amp;"$D$1:$AA$1"),0))</f>
        <v>#N/A</v>
      </c>
      <c r="F37" s="98">
        <f t="shared" ca="1" si="62"/>
        <v>0</v>
      </c>
      <c r="G37" s="98">
        <f t="shared" ca="1" si="62"/>
        <v>0</v>
      </c>
      <c r="H37" s="98" t="e">
        <f t="shared" ca="1" si="62"/>
        <v>#N/A</v>
      </c>
      <c r="I37" s="223" t="e">
        <f t="shared" ca="1" si="62"/>
        <v>#N/A</v>
      </c>
      <c r="J37" s="258" t="e">
        <f t="shared" ca="1" si="62"/>
        <v>#N/A</v>
      </c>
      <c r="K37" s="349" t="e">
        <f t="shared" ca="1" si="62"/>
        <v>#N/A</v>
      </c>
      <c r="L37" s="373" t="e">
        <f t="shared" ca="1" si="62"/>
        <v>#N/A</v>
      </c>
      <c r="N37" s="98" t="e">
        <f t="shared" ref="N37:U37" ca="1" si="63">INDEX(INDIRECT("'"&amp;N$5&amp;"'!"&amp;"$D$1:$AA$160"),(MATCH($A$36,INDIRECT("'"&amp;N$5&amp;"'!"&amp;"B:B"),0)+$B37),MATCH($B$4,INDIRECT("'"&amp;N$5&amp;"'!"&amp;"$D$1:$AA$1"),0))</f>
        <v>#N/A</v>
      </c>
      <c r="O37" s="98">
        <f t="shared" ca="1" si="63"/>
        <v>0</v>
      </c>
      <c r="P37" s="98">
        <f t="shared" ca="1" si="63"/>
        <v>0</v>
      </c>
      <c r="Q37" s="98" t="e">
        <f t="shared" ca="1" si="63"/>
        <v>#N/A</v>
      </c>
      <c r="R37" s="223" t="e">
        <f t="shared" ca="1" si="63"/>
        <v>#N/A</v>
      </c>
      <c r="S37" s="258" t="e">
        <f t="shared" ca="1" si="63"/>
        <v>#N/A</v>
      </c>
      <c r="T37" s="349" t="e">
        <f t="shared" ca="1" si="63"/>
        <v>#N/A</v>
      </c>
      <c r="U37" s="373" t="e">
        <f t="shared" ca="1" si="63"/>
        <v>#N/A</v>
      </c>
      <c r="V37" s="94"/>
      <c r="W37" s="94"/>
      <c r="X37" s="94"/>
    </row>
    <row r="38" spans="1:24" x14ac:dyDescent="0.3">
      <c r="A38" s="147"/>
      <c r="C38" s="9"/>
      <c r="E38" s="104" t="e">
        <f t="shared" ref="E38:J38" ca="1" si="64">E37</f>
        <v>#N/A</v>
      </c>
      <c r="F38" s="104">
        <f t="shared" ca="1" si="64"/>
        <v>0</v>
      </c>
      <c r="G38" s="104">
        <f t="shared" ca="1" si="64"/>
        <v>0</v>
      </c>
      <c r="H38" s="104" t="e">
        <f t="shared" ca="1" si="64"/>
        <v>#N/A</v>
      </c>
      <c r="I38" s="228" t="e">
        <f t="shared" ca="1" si="64"/>
        <v>#N/A</v>
      </c>
      <c r="J38" s="263" t="e">
        <f t="shared" ca="1" si="64"/>
        <v>#N/A</v>
      </c>
      <c r="K38" s="354" t="e">
        <f t="shared" ref="K38:L38" ca="1" si="65">K37</f>
        <v>#N/A</v>
      </c>
      <c r="L38" s="378" t="e">
        <f t="shared" ca="1" si="65"/>
        <v>#N/A</v>
      </c>
      <c r="N38" s="104" t="e">
        <f t="shared" ref="N38:S38" ca="1" si="66">N37</f>
        <v>#N/A</v>
      </c>
      <c r="O38" s="104">
        <f t="shared" ca="1" si="66"/>
        <v>0</v>
      </c>
      <c r="P38" s="104">
        <f t="shared" ca="1" si="66"/>
        <v>0</v>
      </c>
      <c r="Q38" s="104" t="e">
        <f t="shared" ca="1" si="66"/>
        <v>#N/A</v>
      </c>
      <c r="R38" s="228" t="e">
        <f t="shared" ca="1" si="66"/>
        <v>#N/A</v>
      </c>
      <c r="S38" s="263" t="e">
        <f t="shared" ca="1" si="66"/>
        <v>#N/A</v>
      </c>
      <c r="T38" s="354" t="e">
        <f t="shared" ref="T38:U38" ca="1" si="67">T37</f>
        <v>#N/A</v>
      </c>
      <c r="U38" s="378" t="e">
        <f t="shared" ca="1" si="67"/>
        <v>#N/A</v>
      </c>
      <c r="V38" s="2"/>
      <c r="W38" s="2"/>
      <c r="X38" s="2"/>
    </row>
    <row r="39" spans="1:24" s="3" customFormat="1" x14ac:dyDescent="0.3">
      <c r="A39" s="31" t="s">
        <v>165</v>
      </c>
      <c r="E39" s="92"/>
      <c r="I39" s="211"/>
      <c r="J39" s="247"/>
      <c r="K39" s="346"/>
      <c r="L39" s="365"/>
      <c r="N39" s="92"/>
      <c r="R39" s="211"/>
      <c r="S39" s="247"/>
      <c r="T39" s="346"/>
      <c r="U39" s="365"/>
    </row>
    <row r="40" spans="1:24" x14ac:dyDescent="0.3">
      <c r="B40" s="2">
        <v>1</v>
      </c>
      <c r="D40" s="96" t="s">
        <v>5</v>
      </c>
      <c r="E40" s="98" t="e">
        <f t="shared" ref="E40:L40" ca="1" si="68">INDEX(INDIRECT("'"&amp;E$5&amp;"'!"&amp;"$D$1:$AA$160"),(MATCH($A$39,INDIRECT("'"&amp;E$5&amp;"'!"&amp;"B:B"),0)+$B40),MATCH($B$3,INDIRECT("'"&amp;E$5&amp;"'!"&amp;"$D$1:$AA$1"),0))</f>
        <v>#N/A</v>
      </c>
      <c r="F40" s="98">
        <f t="shared" ca="1" si="68"/>
        <v>0</v>
      </c>
      <c r="G40" s="98">
        <f t="shared" ca="1" si="68"/>
        <v>0</v>
      </c>
      <c r="H40" s="98" t="e">
        <f t="shared" ca="1" si="68"/>
        <v>#N/A</v>
      </c>
      <c r="I40" s="223" t="e">
        <f t="shared" ca="1" si="68"/>
        <v>#N/A</v>
      </c>
      <c r="J40" s="258" t="e">
        <f t="shared" ca="1" si="68"/>
        <v>#N/A</v>
      </c>
      <c r="K40" s="349" t="e">
        <f t="shared" ca="1" si="68"/>
        <v>#N/A</v>
      </c>
      <c r="L40" s="373" t="e">
        <f t="shared" ca="1" si="68"/>
        <v>#N/A</v>
      </c>
      <c r="N40" s="98" t="e">
        <f t="shared" ref="N40:U40" ca="1" si="69">INDEX(INDIRECT("'"&amp;N$5&amp;"'!"&amp;"$D$1:$AA$160"),(MATCH($A$39,INDIRECT("'"&amp;N$5&amp;"'!"&amp;"B:B"),0)+$B40),MATCH($B$4,INDIRECT("'"&amp;N$5&amp;"'!"&amp;"$D$1:$AA$1"),0))</f>
        <v>#N/A</v>
      </c>
      <c r="O40" s="98">
        <f t="shared" ca="1" si="69"/>
        <v>0</v>
      </c>
      <c r="P40" s="98">
        <f t="shared" ca="1" si="69"/>
        <v>0</v>
      </c>
      <c r="Q40" s="98" t="e">
        <f t="shared" ca="1" si="69"/>
        <v>#N/A</v>
      </c>
      <c r="R40" s="223" t="e">
        <f t="shared" ca="1" si="69"/>
        <v>#N/A</v>
      </c>
      <c r="S40" s="258" t="e">
        <f t="shared" ca="1" si="69"/>
        <v>#N/A</v>
      </c>
      <c r="T40" s="349" t="e">
        <f t="shared" ca="1" si="69"/>
        <v>#N/A</v>
      </c>
      <c r="U40" s="373" t="e">
        <f t="shared" ca="1" si="69"/>
        <v>#N/A</v>
      </c>
      <c r="V40" s="94"/>
      <c r="W40" s="94"/>
      <c r="X40" s="94"/>
    </row>
    <row r="41" spans="1:24" x14ac:dyDescent="0.3">
      <c r="C41" s="9"/>
      <c r="E41" s="103" t="e">
        <f ca="1">E40</f>
        <v>#N/A</v>
      </c>
      <c r="F41" s="103">
        <f t="shared" ref="F41:H41" ca="1" si="70">F40</f>
        <v>0</v>
      </c>
      <c r="G41" s="103">
        <f t="shared" ref="G41" ca="1" si="71">G40</f>
        <v>0</v>
      </c>
      <c r="H41" s="103" t="e">
        <f t="shared" ca="1" si="70"/>
        <v>#N/A</v>
      </c>
      <c r="I41" s="227" t="e">
        <f t="shared" ref="I41:J41" ca="1" si="72">I40</f>
        <v>#N/A</v>
      </c>
      <c r="J41" s="262" t="e">
        <f t="shared" ca="1" si="72"/>
        <v>#N/A</v>
      </c>
      <c r="K41" s="353" t="e">
        <f t="shared" ref="K41:L41" ca="1" si="73">K40</f>
        <v>#N/A</v>
      </c>
      <c r="L41" s="377" t="e">
        <f t="shared" ca="1" si="73"/>
        <v>#N/A</v>
      </c>
      <c r="N41" s="103" t="e">
        <f ca="1">N40</f>
        <v>#N/A</v>
      </c>
      <c r="O41" s="103">
        <f t="shared" ref="O41" ca="1" si="74">O40</f>
        <v>0</v>
      </c>
      <c r="P41" s="103">
        <f t="shared" ref="P41" ca="1" si="75">P40</f>
        <v>0</v>
      </c>
      <c r="Q41" s="103" t="e">
        <f t="shared" ref="Q41:R41" ca="1" si="76">Q40</f>
        <v>#N/A</v>
      </c>
      <c r="R41" s="227" t="e">
        <f t="shared" ca="1" si="76"/>
        <v>#N/A</v>
      </c>
      <c r="S41" s="262" t="e">
        <f t="shared" ref="S41:T41" ca="1" si="77">S40</f>
        <v>#N/A</v>
      </c>
      <c r="T41" s="353" t="e">
        <f t="shared" ca="1" si="77"/>
        <v>#N/A</v>
      </c>
      <c r="U41" s="377" t="e">
        <f t="shared" ref="U41" ca="1" si="78">U40</f>
        <v>#N/A</v>
      </c>
      <c r="V41" s="2"/>
      <c r="W41" s="2"/>
      <c r="X41" s="2"/>
    </row>
    <row r="42" spans="1:24" s="3" customFormat="1" x14ac:dyDescent="0.3">
      <c r="A42" s="31" t="s">
        <v>224</v>
      </c>
      <c r="E42" s="92"/>
      <c r="I42" s="211"/>
      <c r="J42" s="247"/>
      <c r="K42" s="346"/>
      <c r="L42" s="365"/>
      <c r="N42" s="92"/>
      <c r="R42" s="211"/>
      <c r="S42" s="247"/>
      <c r="T42" s="346"/>
      <c r="U42" s="365"/>
    </row>
    <row r="43" spans="1:24" x14ac:dyDescent="0.3">
      <c r="B43" s="2">
        <v>1</v>
      </c>
      <c r="D43" s="96" t="s">
        <v>161</v>
      </c>
      <c r="E43" s="98">
        <f t="shared" ref="E43:L43" ca="1" si="79">INDEX(INDIRECT("'"&amp;E$5&amp;"'!"&amp;"$D$1:$AA$160"),(MATCH($A$42,INDIRECT("'"&amp;E$5&amp;"'!"&amp;"B:B"),0)+$B43),MATCH($B$3,INDIRECT("'"&amp;E$5&amp;"'!"&amp;"$D$1:$AA$1"),0))</f>
        <v>0.5</v>
      </c>
      <c r="F43" s="98">
        <f t="shared" ca="1" si="79"/>
        <v>1</v>
      </c>
      <c r="G43" s="98">
        <f t="shared" ca="1" si="79"/>
        <v>0.16666666666666666</v>
      </c>
      <c r="H43" s="98">
        <f t="shared" ca="1" si="79"/>
        <v>0.13793103448275862</v>
      </c>
      <c r="I43" s="223">
        <f t="shared" ca="1" si="79"/>
        <v>0.36</v>
      </c>
      <c r="J43" s="258">
        <f t="shared" ca="1" si="79"/>
        <v>0.52</v>
      </c>
      <c r="K43" s="349">
        <f t="shared" ca="1" si="79"/>
        <v>0.18181818181818182</v>
      </c>
      <c r="L43" s="373" t="e">
        <f t="shared" ca="1" si="79"/>
        <v>#N/A</v>
      </c>
      <c r="N43" s="98">
        <f t="shared" ref="N43:U44" ca="1" si="80">INDEX(INDIRECT("'"&amp;N$5&amp;"'!"&amp;"$D$1:$AA$160"),(MATCH($A$42,INDIRECT("'"&amp;N$5&amp;"'!"&amp;"B:B"),0)+$B43),MATCH($B$4,INDIRECT("'"&amp;N$5&amp;"'!"&amp;"$D$1:$AA$1"),0))</f>
        <v>0.43902439024390244</v>
      </c>
      <c r="O43" s="98">
        <f t="shared" ca="1" si="80"/>
        <v>0.26923076923076922</v>
      </c>
      <c r="P43" s="98">
        <f t="shared" ca="1" si="80"/>
        <v>0.21875</v>
      </c>
      <c r="Q43" s="98">
        <f t="shared" ca="1" si="80"/>
        <v>0.3783783783783784</v>
      </c>
      <c r="R43" s="223">
        <f t="shared" ca="1" si="80"/>
        <v>0.1</v>
      </c>
      <c r="S43" s="258">
        <f t="shared" ca="1" si="80"/>
        <v>0.06</v>
      </c>
      <c r="T43" s="349">
        <f t="shared" ca="1" si="80"/>
        <v>0.11764705882352941</v>
      </c>
      <c r="U43" s="373" t="e">
        <f t="shared" ca="1" si="80"/>
        <v>#N/A</v>
      </c>
      <c r="V43" s="94"/>
      <c r="W43" s="94"/>
      <c r="X43" s="94"/>
    </row>
    <row r="44" spans="1:24" x14ac:dyDescent="0.3">
      <c r="B44" s="2">
        <v>2</v>
      </c>
      <c r="D44" s="96" t="s">
        <v>162</v>
      </c>
      <c r="E44" s="98">
        <f t="shared" ref="E44" ca="1" si="81">INDEX(INDIRECT("'"&amp;E$5&amp;"'!"&amp;"$D$1:$AA$160"),(MATCH($A$42,INDIRECT("'"&amp;E$5&amp;"'!"&amp;"B:B"),0)+$B44),MATCH($B$3,INDIRECT("'"&amp;E$5&amp;"'!"&amp;"$D$1:$AA$1"),0))</f>
        <v>0</v>
      </c>
      <c r="F44" s="98">
        <f t="shared" ref="F44:L44" ca="1" si="82">INDEX(INDIRECT("'"&amp;F$5&amp;"'!"&amp;"$D$1:$AA$160"),(MATCH($A$42,INDIRECT("'"&amp;F$5&amp;"'!"&amp;"B:B"),0)+$B44),MATCH($B$3,INDIRECT("'"&amp;F$5&amp;"'!"&amp;"$D$1:$AA$1"),0))</f>
        <v>0</v>
      </c>
      <c r="G44" s="98">
        <f t="shared" ca="1" si="82"/>
        <v>5.5555555555555552E-2</v>
      </c>
      <c r="H44" s="98">
        <f t="shared" ca="1" si="82"/>
        <v>3.4482758620689655E-2</v>
      </c>
      <c r="I44" s="223">
        <f t="shared" ca="1" si="82"/>
        <v>0.04</v>
      </c>
      <c r="J44" s="258">
        <f t="shared" ca="1" si="82"/>
        <v>0</v>
      </c>
      <c r="K44" s="349">
        <f t="shared" ca="1" si="82"/>
        <v>4.5454545454545456E-2</v>
      </c>
      <c r="L44" s="373" t="e">
        <f t="shared" ca="1" si="82"/>
        <v>#N/A</v>
      </c>
      <c r="N44" s="98">
        <f t="shared" ca="1" si="80"/>
        <v>0</v>
      </c>
      <c r="O44" s="98">
        <f t="shared" ca="1" si="80"/>
        <v>0.19230769230769232</v>
      </c>
      <c r="P44" s="98">
        <f t="shared" ca="1" si="80"/>
        <v>3.125E-2</v>
      </c>
      <c r="Q44" s="98">
        <f t="shared" ca="1" si="80"/>
        <v>2.7027027027027029E-2</v>
      </c>
      <c r="R44" s="223">
        <f t="shared" ca="1" si="80"/>
        <v>0.05</v>
      </c>
      <c r="S44" s="258">
        <f t="shared" ca="1" si="80"/>
        <v>0.03</v>
      </c>
      <c r="T44" s="349">
        <f t="shared" ca="1" si="80"/>
        <v>0</v>
      </c>
      <c r="U44" s="373" t="e">
        <f t="shared" ca="1" si="80"/>
        <v>#N/A</v>
      </c>
      <c r="V44" s="94"/>
      <c r="W44" s="94"/>
      <c r="X44" s="94"/>
    </row>
    <row r="45" spans="1:24" x14ac:dyDescent="0.3">
      <c r="C45" s="145" t="s">
        <v>306</v>
      </c>
      <c r="E45" s="104">
        <f ca="1">SUM(E43:E44)</f>
        <v>0.5</v>
      </c>
      <c r="F45" s="104">
        <f t="shared" ref="F45:H45" ca="1" si="83">SUM(F43:F44)</f>
        <v>1</v>
      </c>
      <c r="G45" s="104">
        <f t="shared" ref="G45" ca="1" si="84">SUM(G43:G44)</f>
        <v>0.22222222222222221</v>
      </c>
      <c r="H45" s="104">
        <f t="shared" ca="1" si="83"/>
        <v>0.17241379310344829</v>
      </c>
      <c r="I45" s="228">
        <f t="shared" ref="I45:J45" ca="1" si="85">SUM(I43:I44)</f>
        <v>0.39999999999999997</v>
      </c>
      <c r="J45" s="263">
        <f t="shared" ca="1" si="85"/>
        <v>0.52</v>
      </c>
      <c r="K45" s="354">
        <f t="shared" ref="K45:L45" ca="1" si="86">SUM(K43:K44)</f>
        <v>0.22727272727272729</v>
      </c>
      <c r="L45" s="378" t="e">
        <f t="shared" ca="1" si="86"/>
        <v>#N/A</v>
      </c>
      <c r="N45" s="104">
        <f ca="1">SUM(N43:N44)</f>
        <v>0.43902439024390244</v>
      </c>
      <c r="O45" s="104">
        <f t="shared" ref="O45" ca="1" si="87">SUM(O43:O44)</f>
        <v>0.46153846153846156</v>
      </c>
      <c r="P45" s="104">
        <f t="shared" ref="P45" ca="1" si="88">SUM(P43:P44)</f>
        <v>0.25</v>
      </c>
      <c r="Q45" s="104">
        <f t="shared" ref="Q45:R45" ca="1" si="89">SUM(Q43:Q44)</f>
        <v>0.40540540540540543</v>
      </c>
      <c r="R45" s="228">
        <f t="shared" ca="1" si="89"/>
        <v>0.15000000000000002</v>
      </c>
      <c r="S45" s="263">
        <f t="shared" ref="S45:T45" ca="1" si="90">SUM(S43:S44)</f>
        <v>0.09</v>
      </c>
      <c r="T45" s="354">
        <f t="shared" ca="1" si="90"/>
        <v>0.11764705882352941</v>
      </c>
      <c r="U45" s="378" t="e">
        <f t="shared" ref="U45" ca="1" si="91">SUM(U43:U44)</f>
        <v>#N/A</v>
      </c>
      <c r="V45" s="2"/>
      <c r="W45" s="2"/>
      <c r="X45" s="2"/>
    </row>
    <row r="46" spans="1:24" s="3" customFormat="1" x14ac:dyDescent="0.3">
      <c r="A46" s="31" t="s">
        <v>223</v>
      </c>
      <c r="E46" s="92"/>
      <c r="I46" s="211"/>
      <c r="J46" s="247"/>
      <c r="K46" s="346"/>
      <c r="L46" s="365"/>
      <c r="N46" s="92"/>
      <c r="R46" s="211"/>
      <c r="S46" s="247"/>
      <c r="T46" s="346"/>
      <c r="U46" s="365"/>
    </row>
    <row r="47" spans="1:24" x14ac:dyDescent="0.3">
      <c r="B47" s="2">
        <v>1</v>
      </c>
      <c r="D47" s="96" t="s">
        <v>5</v>
      </c>
      <c r="E47" s="98">
        <f t="shared" ref="E47:L47" ca="1" si="92">INDEX(INDIRECT("'"&amp;E$5&amp;"'!"&amp;"$D$1:$AA$160"),(MATCH($A$46,INDIRECT("'"&amp;E$5&amp;"'!"&amp;"B:B"),0)+$B47),MATCH($B$3,INDIRECT("'"&amp;E$5&amp;"'!"&amp;"$D$1:$AA$1"),0))</f>
        <v>1.9607843137254902E-2</v>
      </c>
      <c r="F47" s="98">
        <f t="shared" ca="1" si="92"/>
        <v>0</v>
      </c>
      <c r="G47" s="98">
        <f t="shared" ca="1" si="92"/>
        <v>0</v>
      </c>
      <c r="H47" s="98">
        <f t="shared" ca="1" si="92"/>
        <v>0</v>
      </c>
      <c r="I47" s="223">
        <f t="shared" ca="1" si="92"/>
        <v>0</v>
      </c>
      <c r="J47" s="258">
        <f t="shared" ca="1" si="92"/>
        <v>0</v>
      </c>
      <c r="K47" s="349" t="e">
        <f t="shared" ca="1" si="92"/>
        <v>#N/A</v>
      </c>
      <c r="L47" s="373" t="e">
        <f t="shared" ca="1" si="92"/>
        <v>#N/A</v>
      </c>
      <c r="N47" s="98">
        <f t="shared" ref="N47:U47" ca="1" si="93">INDEX(INDIRECT("'"&amp;N$5&amp;"'!"&amp;"$D$1:$AA$160"),(MATCH($A$46,INDIRECT("'"&amp;N$5&amp;"'!"&amp;"B:B"),0)+$B47),MATCH($B$4,INDIRECT("'"&amp;N$5&amp;"'!"&amp;"$D$1:$AA$1"),0))</f>
        <v>0</v>
      </c>
      <c r="O47" s="98">
        <f t="shared" ca="1" si="93"/>
        <v>8.3333333333333329E-2</v>
      </c>
      <c r="P47" s="98">
        <f t="shared" ca="1" si="93"/>
        <v>0</v>
      </c>
      <c r="Q47" s="98">
        <f t="shared" ca="1" si="93"/>
        <v>5.2631578947368418E-2</v>
      </c>
      <c r="R47" s="223">
        <f t="shared" ca="1" si="93"/>
        <v>0.08</v>
      </c>
      <c r="S47" s="258">
        <f t="shared" ca="1" si="93"/>
        <v>0</v>
      </c>
      <c r="T47" s="349" t="e">
        <f t="shared" ca="1" si="93"/>
        <v>#N/A</v>
      </c>
      <c r="U47" s="373" t="e">
        <f t="shared" ca="1" si="93"/>
        <v>#N/A</v>
      </c>
      <c r="V47" s="94"/>
      <c r="W47" s="94"/>
      <c r="X47" s="94"/>
    </row>
    <row r="48" spans="1:24" x14ac:dyDescent="0.3">
      <c r="C48" s="145" t="s">
        <v>307</v>
      </c>
      <c r="E48" s="104">
        <f ca="1">E47</f>
        <v>1.9607843137254902E-2</v>
      </c>
      <c r="F48" s="104">
        <f t="shared" ref="F48:H48" ca="1" si="94">F47</f>
        <v>0</v>
      </c>
      <c r="G48" s="104">
        <f t="shared" ref="G48" ca="1" si="95">G47</f>
        <v>0</v>
      </c>
      <c r="H48" s="104">
        <f t="shared" ca="1" si="94"/>
        <v>0</v>
      </c>
      <c r="I48" s="228">
        <f t="shared" ref="I48:J48" ca="1" si="96">I47</f>
        <v>0</v>
      </c>
      <c r="J48" s="263">
        <f t="shared" ca="1" si="96"/>
        <v>0</v>
      </c>
      <c r="K48" s="354" t="e">
        <f t="shared" ref="K48:L48" ca="1" si="97">K47</f>
        <v>#N/A</v>
      </c>
      <c r="L48" s="378" t="e">
        <f t="shared" ca="1" si="97"/>
        <v>#N/A</v>
      </c>
      <c r="N48" s="104">
        <f ca="1">N47</f>
        <v>0</v>
      </c>
      <c r="O48" s="104">
        <f t="shared" ref="O48" ca="1" si="98">O47</f>
        <v>8.3333333333333329E-2</v>
      </c>
      <c r="P48" s="104">
        <f t="shared" ref="P48" ca="1" si="99">P47</f>
        <v>0</v>
      </c>
      <c r="Q48" s="104">
        <f t="shared" ref="Q48:R48" ca="1" si="100">Q47</f>
        <v>5.2631578947368418E-2</v>
      </c>
      <c r="R48" s="228">
        <f t="shared" ca="1" si="100"/>
        <v>0.08</v>
      </c>
      <c r="S48" s="263">
        <f t="shared" ref="S48:T48" ca="1" si="101">S47</f>
        <v>0</v>
      </c>
      <c r="T48" s="354" t="e">
        <f t="shared" ca="1" si="101"/>
        <v>#N/A</v>
      </c>
      <c r="U48" s="378" t="e">
        <f t="shared" ref="U48" ca="1" si="102">U47</f>
        <v>#N/A</v>
      </c>
      <c r="V48" s="2"/>
      <c r="W48" s="2"/>
      <c r="X48" s="2"/>
    </row>
    <row r="49" spans="1:24" s="3" customFormat="1" x14ac:dyDescent="0.3">
      <c r="A49" s="31" t="s">
        <v>166</v>
      </c>
      <c r="E49" s="92"/>
      <c r="I49" s="211"/>
      <c r="J49" s="247"/>
      <c r="K49" s="346"/>
      <c r="L49" s="365"/>
      <c r="N49" s="92"/>
      <c r="R49" s="211"/>
      <c r="S49" s="247"/>
      <c r="T49" s="346"/>
      <c r="U49" s="365"/>
    </row>
    <row r="50" spans="1:24" x14ac:dyDescent="0.3">
      <c r="B50" s="2">
        <v>1</v>
      </c>
      <c r="D50" s="96" t="s">
        <v>34</v>
      </c>
      <c r="E50" s="98" t="e">
        <f t="shared" ref="E50:L50" ca="1" si="103">INDEX(INDIRECT("'"&amp;E$5&amp;"'!"&amp;"$D$1:$AA$160"),(MATCH($A$49,INDIRECT("'"&amp;E$5&amp;"'!"&amp;"B:B"),0)+$B50),MATCH($B$3,INDIRECT("'"&amp;E$5&amp;"'!"&amp;"$D$1:$AA$1"),0))</f>
        <v>#N/A</v>
      </c>
      <c r="F50" s="98" t="e">
        <f t="shared" ca="1" si="103"/>
        <v>#N/A</v>
      </c>
      <c r="G50" s="98" t="e">
        <f t="shared" ca="1" si="103"/>
        <v>#N/A</v>
      </c>
      <c r="H50" s="98" t="e">
        <f t="shared" ca="1" si="103"/>
        <v>#N/A</v>
      </c>
      <c r="I50" s="223" t="e">
        <f t="shared" ca="1" si="103"/>
        <v>#N/A</v>
      </c>
      <c r="J50" s="258" t="e">
        <f t="shared" ca="1" si="103"/>
        <v>#N/A</v>
      </c>
      <c r="K50" s="349" t="e">
        <f t="shared" ca="1" si="103"/>
        <v>#N/A</v>
      </c>
      <c r="L50" s="373" t="e">
        <f t="shared" ca="1" si="103"/>
        <v>#N/A</v>
      </c>
      <c r="N50" s="98" t="e">
        <f t="shared" ref="N50:U51" ca="1" si="104">INDEX(INDIRECT("'"&amp;N$5&amp;"'!"&amp;"$D$1:$AA$160"),(MATCH($A$49,INDIRECT("'"&amp;N$5&amp;"'!"&amp;"B:B"),0)+$B50),MATCH($B$4,INDIRECT("'"&amp;N$5&amp;"'!"&amp;"$D$1:$AA$1"),0))</f>
        <v>#N/A</v>
      </c>
      <c r="O50" s="98" t="e">
        <f t="shared" ca="1" si="104"/>
        <v>#N/A</v>
      </c>
      <c r="P50" s="98" t="e">
        <f t="shared" ca="1" si="104"/>
        <v>#N/A</v>
      </c>
      <c r="Q50" s="98" t="e">
        <f t="shared" ca="1" si="104"/>
        <v>#N/A</v>
      </c>
      <c r="R50" s="223" t="e">
        <f t="shared" ca="1" si="104"/>
        <v>#N/A</v>
      </c>
      <c r="S50" s="258" t="e">
        <f t="shared" ca="1" si="104"/>
        <v>#N/A</v>
      </c>
      <c r="T50" s="349" t="e">
        <f t="shared" ca="1" si="104"/>
        <v>#N/A</v>
      </c>
      <c r="U50" s="373" t="e">
        <f t="shared" ca="1" si="104"/>
        <v>#N/A</v>
      </c>
      <c r="V50" s="94"/>
      <c r="W50" s="94"/>
      <c r="X50" s="94"/>
    </row>
    <row r="51" spans="1:24" x14ac:dyDescent="0.3">
      <c r="B51" s="2">
        <v>2</v>
      </c>
      <c r="D51" s="96" t="s">
        <v>163</v>
      </c>
      <c r="E51" s="98" t="e">
        <f t="shared" ref="E51" ca="1" si="105">INDEX(INDIRECT("'"&amp;E$5&amp;"'!"&amp;"$D$1:$AA$160"),(MATCH($A$49,INDIRECT("'"&amp;E$5&amp;"'!"&amp;"B:B"),0)+$B51),MATCH($B$3,INDIRECT("'"&amp;E$5&amp;"'!"&amp;"$D$1:$AA$1"),0))</f>
        <v>#N/A</v>
      </c>
      <c r="F51" s="98" t="e">
        <f t="shared" ref="F51:L51" ca="1" si="106">INDEX(INDIRECT("'"&amp;F$5&amp;"'!"&amp;"$D$1:$AA$160"),(MATCH($A$49,INDIRECT("'"&amp;F$5&amp;"'!"&amp;"B:B"),0)+$B51),MATCH($B$3,INDIRECT("'"&amp;F$5&amp;"'!"&amp;"$D$1:$AA$1"),0))</f>
        <v>#N/A</v>
      </c>
      <c r="G51" s="98" t="e">
        <f t="shared" ca="1" si="106"/>
        <v>#N/A</v>
      </c>
      <c r="H51" s="98" t="e">
        <f t="shared" ca="1" si="106"/>
        <v>#N/A</v>
      </c>
      <c r="I51" s="223" t="e">
        <f t="shared" ca="1" si="106"/>
        <v>#N/A</v>
      </c>
      <c r="J51" s="258" t="e">
        <f t="shared" ca="1" si="106"/>
        <v>#N/A</v>
      </c>
      <c r="K51" s="349" t="e">
        <f t="shared" ca="1" si="106"/>
        <v>#N/A</v>
      </c>
      <c r="L51" s="373" t="e">
        <f t="shared" ca="1" si="106"/>
        <v>#N/A</v>
      </c>
      <c r="N51" s="98" t="e">
        <f t="shared" ca="1" si="104"/>
        <v>#N/A</v>
      </c>
      <c r="O51" s="98" t="e">
        <f t="shared" ca="1" si="104"/>
        <v>#N/A</v>
      </c>
      <c r="P51" s="98" t="e">
        <f t="shared" ca="1" si="104"/>
        <v>#N/A</v>
      </c>
      <c r="Q51" s="98" t="e">
        <f t="shared" ca="1" si="104"/>
        <v>#N/A</v>
      </c>
      <c r="R51" s="223" t="e">
        <f t="shared" ca="1" si="104"/>
        <v>#N/A</v>
      </c>
      <c r="S51" s="258" t="e">
        <f t="shared" ca="1" si="104"/>
        <v>#N/A</v>
      </c>
      <c r="T51" s="349" t="e">
        <f t="shared" ca="1" si="104"/>
        <v>#N/A</v>
      </c>
      <c r="U51" s="373" t="e">
        <f t="shared" ca="1" si="104"/>
        <v>#N/A</v>
      </c>
      <c r="V51" s="94"/>
      <c r="W51" s="94"/>
      <c r="X51" s="94"/>
    </row>
    <row r="52" spans="1:24" x14ac:dyDescent="0.3">
      <c r="C52" s="9"/>
      <c r="E52" s="2" t="e">
        <f ca="1">SUM(E50:E51)</f>
        <v>#N/A</v>
      </c>
      <c r="F52" s="2" t="e">
        <f t="shared" ref="F52:H52" ca="1" si="107">SUM(F50:F51)</f>
        <v>#N/A</v>
      </c>
      <c r="G52" s="2" t="e">
        <f t="shared" ref="G52" ca="1" si="108">SUM(G50:G51)</f>
        <v>#N/A</v>
      </c>
      <c r="H52" s="2" t="e">
        <f t="shared" ca="1" si="107"/>
        <v>#N/A</v>
      </c>
      <c r="I52" s="210" t="e">
        <f t="shared" ref="I52:J52" ca="1" si="109">SUM(I50:I51)</f>
        <v>#N/A</v>
      </c>
      <c r="J52" s="246" t="e">
        <f t="shared" ca="1" si="109"/>
        <v>#N/A</v>
      </c>
      <c r="K52" s="345" t="e">
        <f t="shared" ref="K52:L52" ca="1" si="110">SUM(K50:K51)</f>
        <v>#N/A</v>
      </c>
      <c r="L52" s="364" t="e">
        <f t="shared" ca="1" si="110"/>
        <v>#N/A</v>
      </c>
      <c r="N52" s="2" t="e">
        <f ca="1">SUM(N50:N51)</f>
        <v>#N/A</v>
      </c>
      <c r="O52" s="2" t="e">
        <f t="shared" ref="O52" ca="1" si="111">SUM(O50:O51)</f>
        <v>#N/A</v>
      </c>
      <c r="P52" s="2" t="e">
        <f t="shared" ref="P52" ca="1" si="112">SUM(P50:P51)</f>
        <v>#N/A</v>
      </c>
      <c r="Q52" s="2" t="e">
        <f t="shared" ref="Q52:R52" ca="1" si="113">SUM(Q50:Q51)</f>
        <v>#N/A</v>
      </c>
      <c r="R52" s="210" t="e">
        <f t="shared" ca="1" si="113"/>
        <v>#N/A</v>
      </c>
      <c r="S52" s="246" t="e">
        <f t="shared" ref="S52:T52" ca="1" si="114">SUM(S50:S51)</f>
        <v>#N/A</v>
      </c>
      <c r="T52" s="345" t="e">
        <f t="shared" ca="1" si="114"/>
        <v>#N/A</v>
      </c>
      <c r="U52" s="364" t="e">
        <f t="shared" ref="U52" ca="1" si="115">SUM(U50:U51)</f>
        <v>#N/A</v>
      </c>
      <c r="V52" s="2"/>
      <c r="W52" s="2"/>
      <c r="X52" s="2"/>
    </row>
    <row r="53" spans="1:24" s="3" customFormat="1" x14ac:dyDescent="0.3">
      <c r="A53" s="31" t="s">
        <v>222</v>
      </c>
      <c r="E53" s="92"/>
      <c r="I53" s="211"/>
      <c r="J53" s="247"/>
      <c r="K53" s="346"/>
      <c r="L53" s="365"/>
      <c r="N53" s="92"/>
      <c r="R53" s="211"/>
      <c r="S53" s="247"/>
      <c r="T53" s="346"/>
      <c r="U53" s="365"/>
    </row>
    <row r="54" spans="1:24" x14ac:dyDescent="0.3">
      <c r="B54" s="2">
        <v>1</v>
      </c>
      <c r="D54" s="44" t="s">
        <v>56</v>
      </c>
      <c r="E54" s="98">
        <f t="shared" ref="E54:L54" ca="1" si="116">INDEX(INDIRECT("'"&amp;E$5&amp;"'!"&amp;"$D$1:$AA$160"),(MATCH($A$53,INDIRECT("'"&amp;E$5&amp;"'!"&amp;"B:B"),0)+$B54),MATCH($B$3,INDIRECT("'"&amp;E$5&amp;"'!"&amp;"$D$1:$AA$1"),0))</f>
        <v>6.1224489795918366E-2</v>
      </c>
      <c r="F54" s="98">
        <f t="shared" ca="1" si="116"/>
        <v>0</v>
      </c>
      <c r="G54" s="98">
        <f t="shared" ca="1" si="116"/>
        <v>0</v>
      </c>
      <c r="H54" s="98">
        <f t="shared" ca="1" si="116"/>
        <v>8.3333333333333329E-2</v>
      </c>
      <c r="I54" s="223">
        <f t="shared" ca="1" si="116"/>
        <v>0.08</v>
      </c>
      <c r="J54" s="258">
        <f t="shared" ca="1" si="116"/>
        <v>0</v>
      </c>
      <c r="K54" s="349" t="e">
        <f t="shared" ca="1" si="116"/>
        <v>#N/A</v>
      </c>
      <c r="L54" s="373" t="e">
        <f t="shared" ca="1" si="116"/>
        <v>#N/A</v>
      </c>
      <c r="N54" s="98">
        <f t="shared" ref="N54:U58" ca="1" si="117">INDEX(INDIRECT("'"&amp;N$5&amp;"'!"&amp;"$D$1:$AA$160"),(MATCH($A$53,INDIRECT("'"&amp;N$5&amp;"'!"&amp;"B:B"),0)+$B54),MATCH($B$4,INDIRECT("'"&amp;N$5&amp;"'!"&amp;"$D$1:$AA$1"),0))</f>
        <v>6.3492063492063489E-2</v>
      </c>
      <c r="O54" s="98">
        <f t="shared" ca="1" si="117"/>
        <v>0.10344827586206896</v>
      </c>
      <c r="P54" s="98">
        <f t="shared" ca="1" si="117"/>
        <v>0</v>
      </c>
      <c r="Q54" s="98">
        <f t="shared" ca="1" si="117"/>
        <v>0</v>
      </c>
      <c r="R54" s="223">
        <f t="shared" ca="1" si="117"/>
        <v>0.06</v>
      </c>
      <c r="S54" s="258">
        <f t="shared" ca="1" si="117"/>
        <v>0</v>
      </c>
      <c r="T54" s="349" t="e">
        <f t="shared" ca="1" si="117"/>
        <v>#N/A</v>
      </c>
      <c r="U54" s="373" t="e">
        <f t="shared" ca="1" si="117"/>
        <v>#N/A</v>
      </c>
      <c r="V54" s="94"/>
      <c r="W54" s="94"/>
      <c r="X54" s="94"/>
    </row>
    <row r="55" spans="1:24" x14ac:dyDescent="0.3">
      <c r="B55" s="2">
        <v>2</v>
      </c>
      <c r="D55" s="44" t="s">
        <v>57</v>
      </c>
      <c r="E55" s="98">
        <f t="shared" ref="E55:E58" ca="1" si="118">INDEX(INDIRECT("'"&amp;E$5&amp;"'!"&amp;"$D$1:$AA$160"),(MATCH($A$53,INDIRECT("'"&amp;E$5&amp;"'!"&amp;"B:B"),0)+$B55),MATCH($B$3,INDIRECT("'"&amp;E$5&amp;"'!"&amp;"$D$1:$AA$1"),0))</f>
        <v>0.61224489795918369</v>
      </c>
      <c r="F55" s="98">
        <f t="shared" ref="F55:L58" ca="1" si="119">INDEX(INDIRECT("'"&amp;F$5&amp;"'!"&amp;"$D$1:$AA$160"),(MATCH($A$53,INDIRECT("'"&amp;F$5&amp;"'!"&amp;"B:B"),0)+$B55),MATCH($B$3,INDIRECT("'"&amp;F$5&amp;"'!"&amp;"$D$1:$AA$1"),0))</f>
        <v>0.7</v>
      </c>
      <c r="G55" s="98">
        <f t="shared" ca="1" si="119"/>
        <v>0.73333333333333328</v>
      </c>
      <c r="H55" s="98">
        <f t="shared" ca="1" si="119"/>
        <v>0.54166666666666663</v>
      </c>
      <c r="I55" s="223">
        <f t="shared" ca="1" si="119"/>
        <v>0.57999999999999996</v>
      </c>
      <c r="J55" s="258">
        <f t="shared" ca="1" si="119"/>
        <v>0.75</v>
      </c>
      <c r="K55" s="349" t="e">
        <f t="shared" ca="1" si="119"/>
        <v>#N/A</v>
      </c>
      <c r="L55" s="373" t="e">
        <f t="shared" ca="1" si="119"/>
        <v>#N/A</v>
      </c>
      <c r="N55" s="98">
        <f t="shared" ca="1" si="117"/>
        <v>0.68253968253968256</v>
      </c>
      <c r="O55" s="98">
        <f t="shared" ca="1" si="117"/>
        <v>0.72413793103448276</v>
      </c>
      <c r="P55" s="98">
        <f t="shared" ca="1" si="117"/>
        <v>0.80645161290322576</v>
      </c>
      <c r="Q55" s="98">
        <f t="shared" ca="1" si="117"/>
        <v>0.78125</v>
      </c>
      <c r="R55" s="223">
        <f t="shared" ca="1" si="117"/>
        <v>0.41</v>
      </c>
      <c r="S55" s="258">
        <f t="shared" ca="1" si="117"/>
        <v>0.81</v>
      </c>
      <c r="T55" s="349" t="e">
        <f t="shared" ca="1" si="117"/>
        <v>#N/A</v>
      </c>
      <c r="U55" s="373" t="e">
        <f t="shared" ca="1" si="117"/>
        <v>#N/A</v>
      </c>
      <c r="V55" s="94"/>
      <c r="W55" s="94"/>
      <c r="X55" s="94"/>
    </row>
    <row r="56" spans="1:24" x14ac:dyDescent="0.3">
      <c r="B56" s="2">
        <v>3</v>
      </c>
      <c r="D56" s="44" t="s">
        <v>58</v>
      </c>
      <c r="E56" s="98">
        <f t="shared" ca="1" si="118"/>
        <v>6.1224489795918366E-2</v>
      </c>
      <c r="F56" s="98">
        <f t="shared" ca="1" si="119"/>
        <v>0</v>
      </c>
      <c r="G56" s="98">
        <f t="shared" ca="1" si="119"/>
        <v>0</v>
      </c>
      <c r="H56" s="98">
        <f t="shared" ca="1" si="119"/>
        <v>8.3333333333333329E-2</v>
      </c>
      <c r="I56" s="223">
        <f t="shared" ca="1" si="119"/>
        <v>0</v>
      </c>
      <c r="J56" s="258">
        <f t="shared" ca="1" si="119"/>
        <v>0.25</v>
      </c>
      <c r="K56" s="349" t="e">
        <f t="shared" ca="1" si="119"/>
        <v>#N/A</v>
      </c>
      <c r="L56" s="373" t="e">
        <f t="shared" ca="1" si="119"/>
        <v>#N/A</v>
      </c>
      <c r="N56" s="98">
        <f t="shared" ca="1" si="117"/>
        <v>0</v>
      </c>
      <c r="O56" s="98">
        <f t="shared" ca="1" si="117"/>
        <v>3.4482758620689655E-2</v>
      </c>
      <c r="P56" s="98">
        <f t="shared" ca="1" si="117"/>
        <v>0</v>
      </c>
      <c r="Q56" s="98">
        <f t="shared" ca="1" si="117"/>
        <v>3.125E-2</v>
      </c>
      <c r="R56" s="223">
        <f t="shared" ca="1" si="117"/>
        <v>0</v>
      </c>
      <c r="S56" s="258">
        <f t="shared" ca="1" si="117"/>
        <v>0.19</v>
      </c>
      <c r="T56" s="349" t="e">
        <f t="shared" ca="1" si="117"/>
        <v>#N/A</v>
      </c>
      <c r="U56" s="373" t="e">
        <f t="shared" ca="1" si="117"/>
        <v>#N/A</v>
      </c>
      <c r="V56" s="94"/>
      <c r="W56" s="94"/>
      <c r="X56" s="94"/>
    </row>
    <row r="57" spans="1:24" x14ac:dyDescent="0.3">
      <c r="B57" s="2">
        <v>4</v>
      </c>
      <c r="D57" s="44" t="s">
        <v>59</v>
      </c>
      <c r="E57" s="98">
        <f t="shared" ca="1" si="118"/>
        <v>0.20408163265306123</v>
      </c>
      <c r="F57" s="98">
        <f t="shared" ca="1" si="119"/>
        <v>0.3</v>
      </c>
      <c r="G57" s="98">
        <f t="shared" ca="1" si="119"/>
        <v>6.6666666666666666E-2</v>
      </c>
      <c r="H57" s="98">
        <f t="shared" ca="1" si="119"/>
        <v>0.125</v>
      </c>
      <c r="I57" s="223">
        <f t="shared" ca="1" si="119"/>
        <v>0.31</v>
      </c>
      <c r="J57" s="258">
        <f t="shared" ca="1" si="119"/>
        <v>0</v>
      </c>
      <c r="K57" s="349" t="e">
        <f t="shared" ca="1" si="119"/>
        <v>#N/A</v>
      </c>
      <c r="L57" s="373" t="e">
        <f t="shared" ca="1" si="119"/>
        <v>#N/A</v>
      </c>
      <c r="N57" s="98">
        <f t="shared" ca="1" si="117"/>
        <v>0.22222222222222221</v>
      </c>
      <c r="O57" s="98">
        <f t="shared" ca="1" si="117"/>
        <v>0.10344827586206896</v>
      </c>
      <c r="P57" s="98">
        <f t="shared" ca="1" si="117"/>
        <v>0.19354838709677419</v>
      </c>
      <c r="Q57" s="98">
        <f t="shared" ca="1" si="117"/>
        <v>3.125E-2</v>
      </c>
      <c r="R57" s="223">
        <f t="shared" ca="1" si="117"/>
        <v>0.47</v>
      </c>
      <c r="S57" s="258">
        <f t="shared" ca="1" si="117"/>
        <v>0</v>
      </c>
      <c r="T57" s="349" t="e">
        <f t="shared" ca="1" si="117"/>
        <v>#N/A</v>
      </c>
      <c r="U57" s="373" t="e">
        <f t="shared" ca="1" si="117"/>
        <v>#N/A</v>
      </c>
      <c r="V57" s="94"/>
      <c r="W57" s="94"/>
      <c r="X57" s="94"/>
    </row>
    <row r="58" spans="1:24" x14ac:dyDescent="0.3">
      <c r="B58" s="2">
        <v>5</v>
      </c>
      <c r="D58" s="44" t="s">
        <v>28</v>
      </c>
      <c r="E58" s="98">
        <f t="shared" ca="1" si="118"/>
        <v>6.1224489795918366E-2</v>
      </c>
      <c r="F58" s="98">
        <f t="shared" ca="1" si="119"/>
        <v>0</v>
      </c>
      <c r="G58" s="98">
        <f t="shared" ca="1" si="119"/>
        <v>0.2</v>
      </c>
      <c r="H58" s="98">
        <f t="shared" ca="1" si="119"/>
        <v>8.3333333333333329E-2</v>
      </c>
      <c r="I58" s="223">
        <f t="shared" ca="1" si="119"/>
        <v>0</v>
      </c>
      <c r="J58" s="258">
        <f t="shared" ca="1" si="119"/>
        <v>0</v>
      </c>
      <c r="K58" s="349" t="e">
        <f t="shared" ca="1" si="119"/>
        <v>#N/A</v>
      </c>
      <c r="L58" s="373" t="e">
        <f t="shared" ca="1" si="119"/>
        <v>#N/A</v>
      </c>
      <c r="N58" s="98">
        <f t="shared" ca="1" si="117"/>
        <v>3.1746031746031744E-2</v>
      </c>
      <c r="O58" s="98">
        <f t="shared" ca="1" si="117"/>
        <v>3.4482758620689655E-2</v>
      </c>
      <c r="P58" s="98">
        <f t="shared" ca="1" si="117"/>
        <v>0</v>
      </c>
      <c r="Q58" s="98">
        <f t="shared" ca="1" si="117"/>
        <v>3.125E-2</v>
      </c>
      <c r="R58" s="223">
        <f t="shared" ca="1" si="117"/>
        <v>0</v>
      </c>
      <c r="S58" s="258">
        <f t="shared" ca="1" si="117"/>
        <v>0</v>
      </c>
      <c r="T58" s="349" t="e">
        <f t="shared" ca="1" si="117"/>
        <v>#N/A</v>
      </c>
      <c r="U58" s="373" t="e">
        <f t="shared" ca="1" si="117"/>
        <v>#N/A</v>
      </c>
      <c r="V58" s="94"/>
      <c r="W58" s="94"/>
      <c r="X58" s="94"/>
    </row>
    <row r="59" spans="1:24" x14ac:dyDescent="0.3">
      <c r="C59" s="144" t="s">
        <v>308</v>
      </c>
      <c r="E59" s="104">
        <f ca="1">E57</f>
        <v>0.20408163265306123</v>
      </c>
      <c r="F59" s="104">
        <f t="shared" ref="F59:H59" ca="1" si="120">F57</f>
        <v>0.3</v>
      </c>
      <c r="G59" s="104">
        <f t="shared" ref="G59" ca="1" si="121">G57</f>
        <v>6.6666666666666666E-2</v>
      </c>
      <c r="H59" s="104">
        <f t="shared" ca="1" si="120"/>
        <v>0.125</v>
      </c>
      <c r="I59" s="228">
        <f t="shared" ref="I59:J59" ca="1" si="122">I57</f>
        <v>0.31</v>
      </c>
      <c r="J59" s="263">
        <f t="shared" ca="1" si="122"/>
        <v>0</v>
      </c>
      <c r="K59" s="354" t="e">
        <f t="shared" ref="K59:L59" ca="1" si="123">K57</f>
        <v>#N/A</v>
      </c>
      <c r="L59" s="378" t="e">
        <f t="shared" ca="1" si="123"/>
        <v>#N/A</v>
      </c>
      <c r="M59" s="2"/>
      <c r="N59" s="104">
        <f ca="1">N57</f>
        <v>0.22222222222222221</v>
      </c>
      <c r="O59" s="104">
        <f t="shared" ref="O59" ca="1" si="124">O57</f>
        <v>0.10344827586206896</v>
      </c>
      <c r="P59" s="104">
        <f t="shared" ref="P59" ca="1" si="125">P57</f>
        <v>0.19354838709677419</v>
      </c>
      <c r="Q59" s="104">
        <f t="shared" ref="Q59:R59" ca="1" si="126">Q57</f>
        <v>3.125E-2</v>
      </c>
      <c r="R59" s="228">
        <f t="shared" ca="1" si="126"/>
        <v>0.47</v>
      </c>
      <c r="S59" s="263">
        <f t="shared" ref="S59:T59" ca="1" si="127">S57</f>
        <v>0</v>
      </c>
      <c r="T59" s="354" t="e">
        <f t="shared" ca="1" si="127"/>
        <v>#N/A</v>
      </c>
      <c r="U59" s="378" t="e">
        <f t="shared" ref="U59" ca="1" si="128">U57</f>
        <v>#N/A</v>
      </c>
      <c r="V59" s="2"/>
      <c r="W59" s="2"/>
      <c r="X59" s="2"/>
    </row>
    <row r="60" spans="1:24" x14ac:dyDescent="0.3">
      <c r="C60" s="144" t="s">
        <v>309</v>
      </c>
      <c r="E60" s="107">
        <f t="shared" ref="E60:J60" ca="1" si="129">E54</f>
        <v>6.1224489795918366E-2</v>
      </c>
      <c r="F60" s="107">
        <f t="shared" ca="1" si="129"/>
        <v>0</v>
      </c>
      <c r="G60" s="107">
        <f t="shared" ca="1" si="129"/>
        <v>0</v>
      </c>
      <c r="H60" s="107">
        <f t="shared" ca="1" si="129"/>
        <v>8.3333333333333329E-2</v>
      </c>
      <c r="I60" s="231">
        <f t="shared" ca="1" si="129"/>
        <v>0.08</v>
      </c>
      <c r="J60" s="266">
        <f t="shared" ca="1" si="129"/>
        <v>0</v>
      </c>
      <c r="K60" s="356" t="e">
        <f t="shared" ref="K60:L60" ca="1" si="130">K54</f>
        <v>#N/A</v>
      </c>
      <c r="L60" s="381" t="e">
        <f t="shared" ca="1" si="130"/>
        <v>#N/A</v>
      </c>
      <c r="N60" s="107">
        <f t="shared" ref="N60:S60" ca="1" si="131">N54</f>
        <v>6.3492063492063489E-2</v>
      </c>
      <c r="O60" s="107">
        <f t="shared" ca="1" si="131"/>
        <v>0.10344827586206896</v>
      </c>
      <c r="P60" s="107">
        <f t="shared" ca="1" si="131"/>
        <v>0</v>
      </c>
      <c r="Q60" s="107">
        <f t="shared" ca="1" si="131"/>
        <v>0</v>
      </c>
      <c r="R60" s="231">
        <f t="shared" ca="1" si="131"/>
        <v>0.06</v>
      </c>
      <c r="S60" s="266">
        <f t="shared" ca="1" si="131"/>
        <v>0</v>
      </c>
      <c r="T60" s="356" t="e">
        <f t="shared" ref="T60:U60" ca="1" si="132">T54</f>
        <v>#N/A</v>
      </c>
      <c r="U60" s="381" t="e">
        <f t="shared" ca="1" si="132"/>
        <v>#N/A</v>
      </c>
    </row>
  </sheetData>
  <mergeCells count="2">
    <mergeCell ref="N4:P4"/>
    <mergeCell ref="E4:H4"/>
  </mergeCells>
  <dataValidations count="1">
    <dataValidation type="list" allowBlank="1" showInputMessage="1" showErrorMessage="1" sqref="C3:C4">
      <formula1>#REF!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132"/>
  <sheetViews>
    <sheetView showGridLines="0" showRowColHeaders="0" workbookViewId="0"/>
  </sheetViews>
  <sheetFormatPr defaultColWidth="8.77734375" defaultRowHeight="14.4" x14ac:dyDescent="0.3"/>
  <cols>
    <col min="1" max="1" width="5.77734375" style="293" customWidth="1"/>
    <col min="2" max="2" width="0.77734375" style="292" customWidth="1"/>
    <col min="3" max="3" width="30.21875" style="296" customWidth="1"/>
    <col min="4" max="4" width="10" style="311" customWidth="1"/>
    <col min="5" max="5" width="9.44140625" style="311" customWidth="1"/>
    <col min="6" max="6" width="10.77734375" style="293" customWidth="1"/>
    <col min="7" max="7" width="8.77734375" style="312" customWidth="1"/>
    <col min="8" max="8" width="10.77734375" style="293" customWidth="1"/>
    <col min="9" max="9" width="8.77734375" style="293" customWidth="1"/>
    <col min="10" max="10" width="8.77734375" style="312" customWidth="1"/>
    <col min="11" max="11" width="8.77734375" style="293" customWidth="1"/>
    <col min="12" max="16384" width="8.77734375" style="293"/>
  </cols>
  <sheetData>
    <row r="1" spans="1:11" s="281" customFormat="1" ht="30.75" customHeight="1" x14ac:dyDescent="0.25">
      <c r="A1" s="281" t="s">
        <v>6</v>
      </c>
      <c r="B1" s="303" t="s">
        <v>139</v>
      </c>
      <c r="C1" s="300"/>
      <c r="D1" s="301" t="s">
        <v>232</v>
      </c>
      <c r="E1" s="305" t="s">
        <v>0</v>
      </c>
      <c r="F1" s="302" t="s">
        <v>155</v>
      </c>
      <c r="G1" s="313" t="s">
        <v>233</v>
      </c>
      <c r="H1" s="302" t="s">
        <v>234</v>
      </c>
      <c r="I1" s="302" t="s">
        <v>235</v>
      </c>
      <c r="J1" s="313" t="s">
        <v>236</v>
      </c>
      <c r="K1" s="302" t="s">
        <v>237</v>
      </c>
    </row>
    <row r="2" spans="1:11" s="287" customFormat="1" ht="15" x14ac:dyDescent="0.25">
      <c r="A2" s="282" t="s">
        <v>4</v>
      </c>
      <c r="B2" s="282" t="s">
        <v>3</v>
      </c>
      <c r="C2" s="282"/>
      <c r="D2" s="306" t="s">
        <v>112</v>
      </c>
      <c r="E2" s="306" t="s">
        <v>0</v>
      </c>
      <c r="F2" s="299" t="s">
        <v>155</v>
      </c>
      <c r="G2" s="306" t="s">
        <v>107</v>
      </c>
      <c r="H2" s="299" t="s">
        <v>108</v>
      </c>
      <c r="I2" s="299" t="s">
        <v>109</v>
      </c>
      <c r="J2" s="306" t="s">
        <v>110</v>
      </c>
      <c r="K2" s="299" t="s">
        <v>111</v>
      </c>
    </row>
    <row r="3" spans="1:11" s="287" customFormat="1" ht="15" hidden="1" x14ac:dyDescent="0.25">
      <c r="A3" s="282">
        <v>154</v>
      </c>
      <c r="B3" s="282"/>
      <c r="C3" s="282"/>
      <c r="D3" s="307" t="s">
        <v>112</v>
      </c>
      <c r="E3" s="307" t="s">
        <v>0</v>
      </c>
      <c r="F3" s="283" t="s">
        <v>118</v>
      </c>
      <c r="G3" s="314" t="s">
        <v>119</v>
      </c>
      <c r="H3" s="285" t="s">
        <v>120</v>
      </c>
      <c r="I3" s="285" t="s">
        <v>121</v>
      </c>
      <c r="J3" s="315" t="s">
        <v>122</v>
      </c>
      <c r="K3" s="286" t="s">
        <v>123</v>
      </c>
    </row>
    <row r="4" spans="1:11" s="287" customFormat="1" ht="15" hidden="1" x14ac:dyDescent="0.25">
      <c r="A4" s="282"/>
      <c r="B4" s="282"/>
      <c r="C4" s="282"/>
      <c r="D4" s="307"/>
      <c r="E4" s="307"/>
      <c r="F4" s="283" t="s">
        <v>124</v>
      </c>
      <c r="G4" s="314"/>
      <c r="H4" s="284" t="s">
        <v>125</v>
      </c>
      <c r="I4" s="284" t="s">
        <v>126</v>
      </c>
      <c r="J4" s="315" t="s">
        <v>127</v>
      </c>
      <c r="K4" s="286" t="s">
        <v>128</v>
      </c>
    </row>
    <row r="5" spans="1:11" s="287" customFormat="1" ht="15" hidden="1" x14ac:dyDescent="0.25">
      <c r="A5" s="282"/>
      <c r="B5" s="282"/>
      <c r="C5" s="282"/>
      <c r="D5" s="307"/>
      <c r="E5" s="307"/>
      <c r="F5" s="283" t="s">
        <v>129</v>
      </c>
      <c r="G5" s="314"/>
      <c r="H5" s="284" t="s">
        <v>130</v>
      </c>
      <c r="I5" s="284" t="s">
        <v>131</v>
      </c>
      <c r="J5" s="316" t="s">
        <v>132</v>
      </c>
      <c r="K5" s="286" t="s">
        <v>133</v>
      </c>
    </row>
    <row r="6" spans="1:11" s="287" customFormat="1" ht="15" hidden="1" x14ac:dyDescent="0.25">
      <c r="A6" s="282"/>
      <c r="B6" s="282"/>
      <c r="C6" s="282"/>
      <c r="D6" s="307"/>
      <c r="E6" s="307"/>
      <c r="F6" s="288"/>
      <c r="G6" s="314"/>
      <c r="H6" s="288"/>
      <c r="I6" s="288"/>
      <c r="J6" s="314"/>
      <c r="K6" s="288" t="s">
        <v>134</v>
      </c>
    </row>
    <row r="7" spans="1:11" s="287" customFormat="1" ht="15" hidden="1" x14ac:dyDescent="0.25">
      <c r="A7" s="282"/>
      <c r="B7" s="282"/>
      <c r="C7" s="282"/>
      <c r="D7" s="307"/>
      <c r="E7" s="307"/>
      <c r="F7" s="288"/>
      <c r="G7" s="314"/>
      <c r="H7" s="288"/>
      <c r="I7" s="288"/>
      <c r="J7" s="314"/>
      <c r="K7" s="288" t="s">
        <v>135</v>
      </c>
    </row>
    <row r="8" spans="1:11" s="287" customFormat="1" ht="15" hidden="1" x14ac:dyDescent="0.25">
      <c r="A8" s="282"/>
      <c r="B8" s="282"/>
      <c r="C8" s="282"/>
      <c r="D8" s="308"/>
      <c r="E8" s="308"/>
      <c r="F8" s="288"/>
      <c r="G8" s="314"/>
      <c r="H8" s="288"/>
      <c r="I8" s="288"/>
      <c r="J8" s="314"/>
      <c r="K8" s="288" t="s">
        <v>136</v>
      </c>
    </row>
    <row r="9" spans="1:11" s="289" customFormat="1" x14ac:dyDescent="0.3">
      <c r="A9" s="348">
        <v>1</v>
      </c>
      <c r="B9" s="348" t="s">
        <v>231</v>
      </c>
      <c r="C9" s="348"/>
      <c r="D9" s="328"/>
      <c r="E9" s="328"/>
      <c r="F9" s="348"/>
      <c r="G9" s="328"/>
      <c r="H9" s="348"/>
      <c r="I9" s="348"/>
      <c r="J9" s="328"/>
      <c r="K9" s="348"/>
    </row>
    <row r="10" spans="1:11" x14ac:dyDescent="0.3">
      <c r="A10" s="291"/>
      <c r="C10" s="304" t="s">
        <v>169</v>
      </c>
      <c r="D10" s="329">
        <v>0.13</v>
      </c>
      <c r="E10" s="329">
        <v>0.18</v>
      </c>
      <c r="F10" s="327">
        <v>0.11</v>
      </c>
      <c r="G10" s="329">
        <v>0.11</v>
      </c>
      <c r="H10" s="327">
        <v>0.2</v>
      </c>
      <c r="I10" s="327">
        <v>0.24</v>
      </c>
      <c r="J10" s="329">
        <v>0.22</v>
      </c>
      <c r="K10" s="327">
        <v>0.17</v>
      </c>
    </row>
    <row r="11" spans="1:11" x14ac:dyDescent="0.3">
      <c r="A11" s="291"/>
      <c r="C11" s="304" t="s">
        <v>170</v>
      </c>
      <c r="D11" s="329">
        <v>0.17</v>
      </c>
      <c r="E11" s="329">
        <v>0.25</v>
      </c>
      <c r="F11" s="327">
        <v>0.18</v>
      </c>
      <c r="G11" s="329">
        <v>0.18</v>
      </c>
      <c r="H11" s="327">
        <v>0.18</v>
      </c>
      <c r="I11" s="327">
        <v>0.2</v>
      </c>
      <c r="J11" s="329">
        <v>0.21</v>
      </c>
      <c r="K11" s="327">
        <v>0.17</v>
      </c>
    </row>
    <row r="12" spans="1:11" x14ac:dyDescent="0.3">
      <c r="A12" s="291"/>
      <c r="C12" s="304" t="s">
        <v>171</v>
      </c>
      <c r="D12" s="329">
        <v>0.28000000000000003</v>
      </c>
      <c r="E12" s="329">
        <v>0.27</v>
      </c>
      <c r="F12" s="327">
        <v>0.32</v>
      </c>
      <c r="G12" s="329">
        <v>0.39</v>
      </c>
      <c r="H12" s="327">
        <v>0.31</v>
      </c>
      <c r="I12" s="327">
        <v>0.24</v>
      </c>
      <c r="J12" s="329">
        <v>0.27</v>
      </c>
      <c r="K12" s="327">
        <v>0.38</v>
      </c>
    </row>
    <row r="13" spans="1:11" x14ac:dyDescent="0.3">
      <c r="A13" s="291"/>
      <c r="C13" s="304" t="s">
        <v>172</v>
      </c>
      <c r="D13" s="329">
        <v>0.03</v>
      </c>
      <c r="E13" s="329">
        <v>0.05</v>
      </c>
      <c r="F13" s="327">
        <v>0</v>
      </c>
      <c r="G13" s="329">
        <v>0</v>
      </c>
      <c r="H13" s="327">
        <v>0.04</v>
      </c>
      <c r="I13" s="327">
        <v>0.03</v>
      </c>
      <c r="J13" s="329">
        <v>0.03</v>
      </c>
      <c r="K13" s="327">
        <v>0.04</v>
      </c>
    </row>
    <row r="14" spans="1:11" ht="15" customHeight="1" x14ac:dyDescent="0.35">
      <c r="A14" s="291"/>
      <c r="C14" s="304" t="s">
        <v>173</v>
      </c>
      <c r="D14" s="329">
        <v>0.4</v>
      </c>
      <c r="E14" s="329">
        <v>0.25</v>
      </c>
      <c r="F14" s="327">
        <v>0.39</v>
      </c>
      <c r="G14" s="329">
        <v>0.32</v>
      </c>
      <c r="H14" s="327">
        <v>0.27</v>
      </c>
      <c r="I14" s="327">
        <v>0.28999999999999998</v>
      </c>
      <c r="J14" s="329">
        <v>0.27</v>
      </c>
      <c r="K14" s="327">
        <v>0.25</v>
      </c>
    </row>
    <row r="15" spans="1:11" ht="15" hidden="1" customHeight="1" x14ac:dyDescent="0.25">
      <c r="A15" s="291"/>
      <c r="B15" s="292" t="s">
        <v>140</v>
      </c>
      <c r="C15" s="304" t="s">
        <v>140</v>
      </c>
      <c r="D15" s="329"/>
      <c r="E15" s="329"/>
      <c r="F15" s="327"/>
      <c r="G15" s="329"/>
      <c r="H15" s="327"/>
      <c r="I15" s="327"/>
      <c r="J15" s="329"/>
      <c r="K15" s="327"/>
    </row>
    <row r="16" spans="1:11" s="289" customFormat="1" x14ac:dyDescent="0.3">
      <c r="A16" s="348">
        <v>2</v>
      </c>
      <c r="B16" s="348" t="s">
        <v>230</v>
      </c>
      <c r="C16" s="348"/>
      <c r="D16" s="335"/>
      <c r="E16" s="328"/>
      <c r="F16" s="348"/>
      <c r="G16" s="328"/>
      <c r="H16" s="348"/>
      <c r="I16" s="348"/>
      <c r="J16" s="328"/>
      <c r="K16" s="348"/>
    </row>
    <row r="17" spans="1:22" ht="15" customHeight="1" x14ac:dyDescent="0.3">
      <c r="A17" s="294"/>
      <c r="C17" s="296" t="s">
        <v>174</v>
      </c>
      <c r="D17" s="329">
        <v>0.18</v>
      </c>
      <c r="E17" s="475" t="s">
        <v>393</v>
      </c>
      <c r="F17" s="475"/>
      <c r="G17" s="475"/>
      <c r="H17" s="475"/>
      <c r="I17" s="475"/>
      <c r="J17" s="475"/>
      <c r="K17" s="476"/>
      <c r="N17" s="243"/>
      <c r="O17" s="243"/>
      <c r="P17" s="243"/>
      <c r="Q17" s="243"/>
      <c r="R17" s="243"/>
      <c r="S17" s="243"/>
      <c r="T17" s="243"/>
      <c r="U17" s="243"/>
      <c r="V17" s="243"/>
    </row>
    <row r="18" spans="1:22" x14ac:dyDescent="0.3">
      <c r="A18" s="294"/>
      <c r="C18" s="296" t="s">
        <v>175</v>
      </c>
      <c r="D18" s="329">
        <v>0.15</v>
      </c>
      <c r="E18" s="463"/>
      <c r="F18" s="463"/>
      <c r="G18" s="463"/>
      <c r="H18" s="463"/>
      <c r="I18" s="463"/>
      <c r="J18" s="463"/>
      <c r="K18" s="477"/>
      <c r="N18" s="243"/>
      <c r="O18" s="461"/>
      <c r="P18" s="461"/>
      <c r="Q18" s="461"/>
      <c r="R18" s="461"/>
      <c r="S18" s="461"/>
      <c r="T18" s="461"/>
      <c r="U18" s="461"/>
      <c r="V18" s="243"/>
    </row>
    <row r="19" spans="1:22" x14ac:dyDescent="0.3">
      <c r="A19" s="294"/>
      <c r="C19" s="296" t="s">
        <v>176</v>
      </c>
      <c r="D19" s="329">
        <v>0.15</v>
      </c>
      <c r="E19" s="463"/>
      <c r="F19" s="463"/>
      <c r="G19" s="463"/>
      <c r="H19" s="463"/>
      <c r="I19" s="463"/>
      <c r="J19" s="463"/>
      <c r="K19" s="477"/>
      <c r="N19" s="243"/>
      <c r="O19" s="461"/>
      <c r="P19" s="461"/>
      <c r="Q19" s="461"/>
      <c r="R19" s="461"/>
      <c r="S19" s="461"/>
      <c r="T19" s="461"/>
      <c r="U19" s="461"/>
      <c r="V19" s="243"/>
    </row>
    <row r="20" spans="1:22" x14ac:dyDescent="0.3">
      <c r="A20" s="294"/>
      <c r="C20" s="296" t="s">
        <v>177</v>
      </c>
      <c r="D20" s="329">
        <v>0</v>
      </c>
      <c r="E20" s="463"/>
      <c r="F20" s="463"/>
      <c r="G20" s="463"/>
      <c r="H20" s="463"/>
      <c r="I20" s="463"/>
      <c r="J20" s="463"/>
      <c r="K20" s="477"/>
      <c r="N20" s="243"/>
      <c r="O20" s="461"/>
      <c r="P20" s="461"/>
      <c r="Q20" s="461"/>
      <c r="R20" s="461"/>
      <c r="S20" s="461"/>
      <c r="T20" s="461"/>
      <c r="U20" s="461"/>
      <c r="V20" s="243"/>
    </row>
    <row r="21" spans="1:22" x14ac:dyDescent="0.3">
      <c r="A21" s="294"/>
      <c r="C21" s="296" t="s">
        <v>178</v>
      </c>
      <c r="D21" s="329">
        <v>0.03</v>
      </c>
      <c r="E21" s="463"/>
      <c r="F21" s="463"/>
      <c r="G21" s="463"/>
      <c r="H21" s="463"/>
      <c r="I21" s="463"/>
      <c r="J21" s="463"/>
      <c r="K21" s="477"/>
      <c r="N21" s="243"/>
      <c r="O21" s="461"/>
      <c r="P21" s="461"/>
      <c r="Q21" s="461"/>
      <c r="R21" s="461"/>
      <c r="S21" s="461"/>
      <c r="T21" s="461"/>
      <c r="U21" s="461"/>
      <c r="V21" s="243"/>
    </row>
    <row r="22" spans="1:22" x14ac:dyDescent="0.3">
      <c r="A22" s="294"/>
      <c r="C22" s="296" t="s">
        <v>179</v>
      </c>
      <c r="D22" s="329">
        <v>0.44</v>
      </c>
      <c r="E22" s="463"/>
      <c r="F22" s="463"/>
      <c r="G22" s="463"/>
      <c r="H22" s="463"/>
      <c r="I22" s="463"/>
      <c r="J22" s="463"/>
      <c r="K22" s="477"/>
      <c r="N22" s="243"/>
      <c r="O22" s="461"/>
      <c r="P22" s="461"/>
      <c r="Q22" s="461"/>
      <c r="R22" s="461"/>
      <c r="S22" s="461"/>
      <c r="T22" s="461"/>
      <c r="U22" s="461"/>
      <c r="V22" s="243"/>
    </row>
    <row r="23" spans="1:22" x14ac:dyDescent="0.3">
      <c r="A23" s="294"/>
      <c r="C23" s="296" t="s">
        <v>180</v>
      </c>
      <c r="D23" s="329">
        <v>0</v>
      </c>
      <c r="E23" s="463"/>
      <c r="F23" s="463"/>
      <c r="G23" s="463"/>
      <c r="H23" s="463"/>
      <c r="I23" s="463"/>
      <c r="J23" s="463"/>
      <c r="K23" s="477"/>
      <c r="N23" s="243"/>
      <c r="O23" s="461"/>
      <c r="P23" s="461"/>
      <c r="Q23" s="461"/>
      <c r="R23" s="461"/>
      <c r="S23" s="461"/>
      <c r="T23" s="461"/>
      <c r="U23" s="461"/>
      <c r="V23" s="243"/>
    </row>
    <row r="24" spans="1:22" x14ac:dyDescent="0.3">
      <c r="A24" s="294"/>
      <c r="C24" s="296" t="s">
        <v>181</v>
      </c>
      <c r="D24" s="329">
        <v>0</v>
      </c>
      <c r="E24" s="463"/>
      <c r="F24" s="463"/>
      <c r="G24" s="463"/>
      <c r="H24" s="463"/>
      <c r="I24" s="463"/>
      <c r="J24" s="463"/>
      <c r="K24" s="477"/>
      <c r="N24" s="243"/>
      <c r="O24" s="461"/>
      <c r="P24" s="461"/>
      <c r="Q24" s="461"/>
      <c r="R24" s="461"/>
      <c r="S24" s="461"/>
      <c r="T24" s="461"/>
      <c r="U24" s="461"/>
      <c r="V24" s="243"/>
    </row>
    <row r="25" spans="1:22" x14ac:dyDescent="0.3">
      <c r="A25" s="294"/>
      <c r="C25" s="296" t="s">
        <v>182</v>
      </c>
      <c r="D25" s="329">
        <v>0</v>
      </c>
      <c r="E25" s="463"/>
      <c r="F25" s="463"/>
      <c r="G25" s="463"/>
      <c r="H25" s="463"/>
      <c r="I25" s="463"/>
      <c r="J25" s="463"/>
      <c r="K25" s="477"/>
      <c r="N25" s="243"/>
      <c r="O25" s="461"/>
      <c r="P25" s="461"/>
      <c r="Q25" s="461"/>
      <c r="R25" s="461"/>
      <c r="S25" s="461"/>
      <c r="T25" s="461"/>
      <c r="U25" s="461"/>
      <c r="V25" s="243"/>
    </row>
    <row r="26" spans="1:22" x14ac:dyDescent="0.3">
      <c r="A26" s="317"/>
      <c r="C26" s="296" t="s">
        <v>183</v>
      </c>
      <c r="D26" s="329">
        <v>0.06</v>
      </c>
      <c r="E26" s="463"/>
      <c r="F26" s="463"/>
      <c r="G26" s="463"/>
      <c r="H26" s="463"/>
      <c r="I26" s="463"/>
      <c r="J26" s="463"/>
      <c r="K26" s="477"/>
      <c r="N26" s="243"/>
      <c r="O26" s="461"/>
      <c r="P26" s="461"/>
      <c r="Q26" s="461"/>
      <c r="R26" s="461"/>
      <c r="S26" s="461"/>
      <c r="T26" s="461"/>
      <c r="U26" s="461"/>
      <c r="V26" s="243"/>
    </row>
    <row r="27" spans="1:22" x14ac:dyDescent="0.3">
      <c r="A27" s="317"/>
      <c r="C27" s="296" t="s">
        <v>184</v>
      </c>
      <c r="D27" s="329">
        <v>0</v>
      </c>
      <c r="E27" s="463"/>
      <c r="F27" s="463"/>
      <c r="G27" s="463"/>
      <c r="H27" s="463"/>
      <c r="I27" s="463"/>
      <c r="J27" s="463"/>
      <c r="K27" s="477"/>
      <c r="N27" s="243"/>
      <c r="O27" s="461"/>
      <c r="P27" s="461"/>
      <c r="Q27" s="461"/>
      <c r="R27" s="461"/>
      <c r="S27" s="461"/>
      <c r="T27" s="461"/>
      <c r="U27" s="461"/>
      <c r="V27" s="243"/>
    </row>
    <row r="28" spans="1:22" ht="15" hidden="1" customHeight="1" x14ac:dyDescent="0.35">
      <c r="A28" s="317"/>
      <c r="D28" s="336"/>
      <c r="E28" s="336"/>
      <c r="F28" s="338"/>
      <c r="G28" s="336"/>
      <c r="H28" s="338"/>
      <c r="I28" s="338"/>
      <c r="J28" s="339"/>
      <c r="K28" s="338"/>
      <c r="N28" s="243"/>
      <c r="O28" s="461"/>
      <c r="P28" s="461"/>
      <c r="Q28" s="461"/>
      <c r="R28" s="461"/>
      <c r="S28" s="461"/>
      <c r="T28" s="461"/>
      <c r="U28" s="461"/>
      <c r="V28" s="243"/>
    </row>
    <row r="29" spans="1:22" s="289" customFormat="1" x14ac:dyDescent="0.3">
      <c r="A29" s="348">
        <v>3</v>
      </c>
      <c r="B29" s="348" t="s">
        <v>330</v>
      </c>
      <c r="C29" s="348"/>
      <c r="D29" s="335"/>
      <c r="E29" s="328"/>
      <c r="F29" s="348"/>
      <c r="G29" s="328"/>
      <c r="H29" s="348"/>
      <c r="I29" s="348"/>
      <c r="J29" s="328"/>
      <c r="K29" s="348"/>
    </row>
    <row r="30" spans="1:22" ht="15" customHeight="1" x14ac:dyDescent="0.3">
      <c r="A30" s="317"/>
      <c r="C30" s="296" t="s">
        <v>321</v>
      </c>
      <c r="D30" s="336">
        <v>0.62</v>
      </c>
      <c r="E30" s="462" t="s">
        <v>393</v>
      </c>
      <c r="F30" s="463"/>
      <c r="G30" s="463"/>
      <c r="H30" s="463"/>
      <c r="I30" s="463"/>
      <c r="J30" s="463"/>
      <c r="K30" s="463"/>
    </row>
    <row r="31" spans="1:22" x14ac:dyDescent="0.3">
      <c r="A31" s="317"/>
      <c r="C31" s="296" t="s">
        <v>323</v>
      </c>
      <c r="D31" s="336">
        <v>0.21</v>
      </c>
      <c r="E31" s="462"/>
      <c r="F31" s="463"/>
      <c r="G31" s="463"/>
      <c r="H31" s="463"/>
      <c r="I31" s="463"/>
      <c r="J31" s="463"/>
      <c r="K31" s="463"/>
    </row>
    <row r="32" spans="1:22" x14ac:dyDescent="0.3">
      <c r="A32" s="317"/>
      <c r="C32" s="296" t="s">
        <v>324</v>
      </c>
      <c r="D32" s="336">
        <v>0.13</v>
      </c>
      <c r="E32" s="462"/>
      <c r="F32" s="463"/>
      <c r="G32" s="463"/>
      <c r="H32" s="463"/>
      <c r="I32" s="463"/>
      <c r="J32" s="463"/>
      <c r="K32" s="463"/>
    </row>
    <row r="33" spans="1:11" x14ac:dyDescent="0.3">
      <c r="A33" s="317"/>
      <c r="C33" s="296" t="s">
        <v>325</v>
      </c>
      <c r="D33" s="336">
        <v>0.06</v>
      </c>
      <c r="E33" s="462"/>
      <c r="F33" s="463"/>
      <c r="G33" s="463"/>
      <c r="H33" s="463"/>
      <c r="I33" s="463"/>
      <c r="J33" s="463"/>
      <c r="K33" s="463"/>
    </row>
    <row r="34" spans="1:11" x14ac:dyDescent="0.3">
      <c r="A34" s="317"/>
      <c r="C34" s="296" t="s">
        <v>326</v>
      </c>
      <c r="D34" s="336">
        <v>0</v>
      </c>
      <c r="E34" s="462"/>
      <c r="F34" s="463"/>
      <c r="G34" s="463"/>
      <c r="H34" s="463"/>
      <c r="I34" s="463"/>
      <c r="J34" s="463"/>
      <c r="K34" s="463"/>
    </row>
    <row r="35" spans="1:11" x14ac:dyDescent="0.3">
      <c r="A35" s="317"/>
      <c r="C35" s="296" t="s">
        <v>327</v>
      </c>
      <c r="D35" s="336">
        <v>0</v>
      </c>
      <c r="E35" s="462"/>
      <c r="F35" s="463"/>
      <c r="G35" s="463"/>
      <c r="H35" s="463"/>
      <c r="I35" s="463"/>
      <c r="J35" s="463"/>
      <c r="K35" s="463"/>
    </row>
    <row r="36" spans="1:11" x14ac:dyDescent="0.3">
      <c r="A36" s="317"/>
      <c r="C36" s="296" t="s">
        <v>328</v>
      </c>
      <c r="D36" s="336">
        <v>0.04</v>
      </c>
      <c r="E36" s="462"/>
      <c r="F36" s="463"/>
      <c r="G36" s="463"/>
      <c r="H36" s="463"/>
      <c r="I36" s="463"/>
      <c r="J36" s="463"/>
      <c r="K36" s="463"/>
    </row>
    <row r="37" spans="1:11" ht="15" hidden="1" customHeight="1" x14ac:dyDescent="0.25">
      <c r="A37" s="317"/>
      <c r="D37" s="336">
        <v>0</v>
      </c>
      <c r="E37" s="336"/>
      <c r="F37" s="338"/>
      <c r="G37" s="336"/>
      <c r="H37" s="338"/>
      <c r="I37" s="338"/>
      <c r="J37" s="339"/>
      <c r="K37" s="338"/>
    </row>
    <row r="38" spans="1:11" s="289" customFormat="1" ht="15" customHeight="1" x14ac:dyDescent="0.3">
      <c r="A38" s="348">
        <v>4.0999999999999996</v>
      </c>
      <c r="B38" s="348" t="s">
        <v>394</v>
      </c>
      <c r="C38" s="348"/>
      <c r="D38" s="335"/>
      <c r="E38" s="328"/>
      <c r="F38" s="348"/>
      <c r="G38" s="328"/>
      <c r="H38" s="348"/>
      <c r="I38" s="348"/>
      <c r="J38" s="328"/>
      <c r="K38" s="348"/>
    </row>
    <row r="39" spans="1:11" ht="15" customHeight="1" x14ac:dyDescent="0.3">
      <c r="A39" s="317"/>
      <c r="B39" s="343"/>
      <c r="C39" s="304" t="s">
        <v>206</v>
      </c>
      <c r="D39" s="336">
        <v>0.91</v>
      </c>
      <c r="E39" s="336">
        <v>0.91</v>
      </c>
      <c r="F39" s="338">
        <v>0.95</v>
      </c>
      <c r="G39" s="336">
        <v>0.92</v>
      </c>
      <c r="H39" s="338">
        <v>0.93</v>
      </c>
      <c r="I39" s="338">
        <v>0.82</v>
      </c>
      <c r="J39" s="339">
        <v>0.85</v>
      </c>
      <c r="K39" s="338">
        <v>0.91</v>
      </c>
    </row>
    <row r="40" spans="1:11" ht="15" customHeight="1" x14ac:dyDescent="0.3">
      <c r="A40" s="317"/>
      <c r="B40" s="343"/>
      <c r="C40" s="304" t="s">
        <v>207</v>
      </c>
      <c r="D40" s="336">
        <v>7.0000000000000007E-2</v>
      </c>
      <c r="E40" s="336">
        <v>0.08</v>
      </c>
      <c r="F40" s="338">
        <v>0.03</v>
      </c>
      <c r="G40" s="336">
        <v>0.08</v>
      </c>
      <c r="H40" s="338">
        <v>0.05</v>
      </c>
      <c r="I40" s="338">
        <v>0.12</v>
      </c>
      <c r="J40" s="339">
        <v>0.08</v>
      </c>
      <c r="K40" s="338">
        <v>0.09</v>
      </c>
    </row>
    <row r="41" spans="1:11" ht="15" customHeight="1" x14ac:dyDescent="0.3">
      <c r="A41" s="317"/>
      <c r="B41" s="343"/>
      <c r="C41" s="304" t="s">
        <v>182</v>
      </c>
      <c r="D41" s="336">
        <v>0.02</v>
      </c>
      <c r="E41" s="336">
        <v>0.02</v>
      </c>
      <c r="F41" s="338">
        <v>0.03</v>
      </c>
      <c r="G41" s="336">
        <v>0</v>
      </c>
      <c r="H41" s="338">
        <v>0.02</v>
      </c>
      <c r="I41" s="338">
        <v>0.05</v>
      </c>
      <c r="J41" s="339">
        <v>0.06</v>
      </c>
      <c r="K41" s="338">
        <v>0</v>
      </c>
    </row>
    <row r="42" spans="1:11" ht="15" hidden="1" customHeight="1" x14ac:dyDescent="0.35">
      <c r="A42" s="317"/>
      <c r="B42" s="343" t="s">
        <v>140</v>
      </c>
      <c r="C42" s="304"/>
      <c r="D42" s="336"/>
      <c r="E42" s="336"/>
      <c r="F42" s="338"/>
      <c r="G42" s="336"/>
      <c r="H42" s="338"/>
      <c r="I42" s="338"/>
      <c r="J42" s="339"/>
      <c r="K42" s="338"/>
    </row>
    <row r="43" spans="1:11" s="289" customFormat="1" x14ac:dyDescent="0.3">
      <c r="A43" s="348">
        <v>4.2</v>
      </c>
      <c r="B43" s="348" t="s">
        <v>229</v>
      </c>
      <c r="C43" s="348"/>
      <c r="D43" s="335"/>
      <c r="E43" s="328"/>
      <c r="F43" s="348"/>
      <c r="G43" s="328"/>
      <c r="H43" s="348"/>
      <c r="I43" s="348"/>
      <c r="J43" s="328"/>
      <c r="K43" s="348"/>
    </row>
    <row r="44" spans="1:11" x14ac:dyDescent="0.3">
      <c r="A44" s="291"/>
      <c r="C44" s="297" t="s">
        <v>186</v>
      </c>
      <c r="D44" s="329">
        <v>0.14000000000000001</v>
      </c>
      <c r="E44" s="331">
        <v>0.23</v>
      </c>
      <c r="F44" s="326">
        <v>0.18</v>
      </c>
      <c r="G44" s="331">
        <v>0.09</v>
      </c>
      <c r="H44" s="326">
        <v>0.21</v>
      </c>
      <c r="I44" s="326">
        <v>0.22</v>
      </c>
      <c r="J44" s="331">
        <v>0.28000000000000003</v>
      </c>
      <c r="K44" s="326">
        <v>0.12</v>
      </c>
    </row>
    <row r="45" spans="1:11" ht="15" customHeight="1" x14ac:dyDescent="0.3">
      <c r="A45" s="291"/>
      <c r="C45" s="297" t="s">
        <v>187</v>
      </c>
      <c r="D45" s="329">
        <v>0.11</v>
      </c>
      <c r="E45" s="331">
        <v>0.15</v>
      </c>
      <c r="F45" s="326">
        <v>0.18</v>
      </c>
      <c r="G45" s="331">
        <v>0.18</v>
      </c>
      <c r="H45" s="326">
        <v>0.15</v>
      </c>
      <c r="I45" s="326">
        <v>0.17</v>
      </c>
      <c r="J45" s="331">
        <v>0.26</v>
      </c>
      <c r="K45" s="326">
        <v>0.09</v>
      </c>
    </row>
    <row r="46" spans="1:11" x14ac:dyDescent="0.3">
      <c r="A46" s="291"/>
      <c r="C46" s="297" t="s">
        <v>188</v>
      </c>
      <c r="D46" s="329">
        <v>0.22</v>
      </c>
      <c r="E46" s="331">
        <v>0.27</v>
      </c>
      <c r="F46" s="326">
        <v>0.35</v>
      </c>
      <c r="G46" s="331">
        <v>0.32</v>
      </c>
      <c r="H46" s="326">
        <v>0.28000000000000003</v>
      </c>
      <c r="I46" s="326">
        <v>0.33</v>
      </c>
      <c r="J46" s="331">
        <v>0.44</v>
      </c>
      <c r="K46" s="326">
        <v>0.19</v>
      </c>
    </row>
    <row r="47" spans="1:11" x14ac:dyDescent="0.3">
      <c r="A47" s="291"/>
      <c r="C47" s="297" t="s">
        <v>189</v>
      </c>
      <c r="D47" s="329">
        <v>0.1</v>
      </c>
      <c r="E47" s="331">
        <v>0.15</v>
      </c>
      <c r="F47" s="326">
        <v>0.18</v>
      </c>
      <c r="G47" s="331">
        <v>0.18</v>
      </c>
      <c r="H47" s="326">
        <v>0.13</v>
      </c>
      <c r="I47" s="326">
        <v>0.15</v>
      </c>
      <c r="J47" s="331">
        <v>0.2</v>
      </c>
      <c r="K47" s="326">
        <v>0.12</v>
      </c>
    </row>
    <row r="48" spans="1:11" x14ac:dyDescent="0.3">
      <c r="A48" s="291"/>
      <c r="C48" s="297" t="s">
        <v>190</v>
      </c>
      <c r="D48" s="329">
        <v>0.76</v>
      </c>
      <c r="E48" s="331">
        <v>0.79</v>
      </c>
      <c r="F48" s="326">
        <v>0.74</v>
      </c>
      <c r="G48" s="331">
        <v>0.68</v>
      </c>
      <c r="H48" s="326">
        <v>0.74</v>
      </c>
      <c r="I48" s="326">
        <v>0.74</v>
      </c>
      <c r="J48" s="331">
        <v>0.7</v>
      </c>
      <c r="K48" s="326">
        <v>0.72</v>
      </c>
    </row>
    <row r="49" spans="1:20" x14ac:dyDescent="0.3">
      <c r="A49" s="291"/>
      <c r="C49" s="297" t="s">
        <v>191</v>
      </c>
      <c r="D49" s="329">
        <v>0.17</v>
      </c>
      <c r="E49" s="331">
        <v>0.25</v>
      </c>
      <c r="F49" s="326">
        <v>0.26</v>
      </c>
      <c r="G49" s="331">
        <v>0.18</v>
      </c>
      <c r="H49" s="326">
        <v>0.28000000000000003</v>
      </c>
      <c r="I49" s="326">
        <v>0.3</v>
      </c>
      <c r="J49" s="331">
        <v>0.38</v>
      </c>
      <c r="K49" s="326">
        <v>0.21</v>
      </c>
    </row>
    <row r="50" spans="1:20" ht="15" customHeight="1" x14ac:dyDescent="0.3">
      <c r="A50" s="291"/>
      <c r="C50" s="297" t="s">
        <v>192</v>
      </c>
      <c r="D50" s="329">
        <v>0.06</v>
      </c>
      <c r="E50" s="331">
        <v>0</v>
      </c>
      <c r="F50" s="326">
        <v>0.06</v>
      </c>
      <c r="G50" s="331">
        <v>0.05</v>
      </c>
      <c r="H50" s="326">
        <v>0.03</v>
      </c>
      <c r="I50" s="326">
        <v>0.02</v>
      </c>
      <c r="J50" s="331">
        <v>0.04</v>
      </c>
      <c r="K50" s="326">
        <v>0.02</v>
      </c>
    </row>
    <row r="51" spans="1:20" ht="15" customHeight="1" x14ac:dyDescent="0.3">
      <c r="A51" s="291"/>
      <c r="C51" s="297" t="s">
        <v>193</v>
      </c>
      <c r="D51" s="329">
        <v>0.03</v>
      </c>
      <c r="E51" s="331">
        <v>0.04</v>
      </c>
      <c r="F51" s="326">
        <v>0</v>
      </c>
      <c r="G51" s="331">
        <v>0.05</v>
      </c>
      <c r="H51" s="326">
        <v>0.05</v>
      </c>
      <c r="I51" s="326">
        <v>0</v>
      </c>
      <c r="J51" s="331">
        <v>0</v>
      </c>
      <c r="K51" s="326">
        <v>0.05</v>
      </c>
    </row>
    <row r="52" spans="1:20" x14ac:dyDescent="0.3">
      <c r="A52" s="291"/>
      <c r="C52" s="298" t="s">
        <v>194</v>
      </c>
      <c r="D52" s="329">
        <v>0</v>
      </c>
      <c r="E52" s="331">
        <v>0</v>
      </c>
      <c r="F52" s="326">
        <v>0</v>
      </c>
      <c r="G52" s="331">
        <v>0</v>
      </c>
      <c r="H52" s="326">
        <v>0</v>
      </c>
      <c r="I52" s="326">
        <v>0</v>
      </c>
      <c r="J52" s="331">
        <v>0</v>
      </c>
      <c r="K52" s="326">
        <v>0</v>
      </c>
    </row>
    <row r="53" spans="1:20" ht="15" hidden="1" customHeight="1" x14ac:dyDescent="0.25">
      <c r="A53" s="291"/>
      <c r="C53" s="304" t="s">
        <v>140</v>
      </c>
      <c r="D53" s="329"/>
      <c r="E53" s="331"/>
      <c r="F53" s="326"/>
      <c r="G53" s="331"/>
      <c r="H53" s="326"/>
      <c r="I53" s="326"/>
      <c r="J53" s="331"/>
      <c r="K53" s="326"/>
    </row>
    <row r="54" spans="1:20" s="289" customFormat="1" x14ac:dyDescent="0.3">
      <c r="A54" s="348">
        <v>4.3</v>
      </c>
      <c r="B54" s="348" t="s">
        <v>406</v>
      </c>
      <c r="C54" s="348"/>
      <c r="D54" s="335"/>
      <c r="E54" s="328"/>
      <c r="F54" s="348"/>
      <c r="G54" s="328"/>
      <c r="H54" s="348"/>
      <c r="I54" s="348"/>
      <c r="J54" s="328"/>
      <c r="K54" s="348"/>
    </row>
    <row r="55" spans="1:20" ht="15" customHeight="1" x14ac:dyDescent="0.3">
      <c r="A55" s="291"/>
      <c r="C55" s="298" t="s">
        <v>206</v>
      </c>
      <c r="D55" s="329">
        <v>0.66</v>
      </c>
      <c r="E55" s="331">
        <v>0.72</v>
      </c>
      <c r="F55" s="326">
        <v>0.79</v>
      </c>
      <c r="G55" s="331">
        <v>0.68</v>
      </c>
      <c r="H55" s="326">
        <v>0.78</v>
      </c>
      <c r="I55" s="326">
        <v>0.72</v>
      </c>
      <c r="J55" s="331">
        <v>0.67</v>
      </c>
      <c r="K55" s="326">
        <v>0.8</v>
      </c>
    </row>
    <row r="56" spans="1:20" ht="15" customHeight="1" x14ac:dyDescent="0.3">
      <c r="A56" s="291"/>
      <c r="C56" s="298" t="s">
        <v>207</v>
      </c>
      <c r="D56" s="329">
        <v>0.34</v>
      </c>
      <c r="E56" s="331">
        <v>0.28000000000000003</v>
      </c>
      <c r="F56" s="326">
        <v>0.21</v>
      </c>
      <c r="G56" s="331">
        <v>0.32</v>
      </c>
      <c r="H56" s="326">
        <v>0.22</v>
      </c>
      <c r="I56" s="326">
        <v>0.28000000000000003</v>
      </c>
      <c r="J56" s="331">
        <v>0.33</v>
      </c>
      <c r="K56" s="326">
        <v>0.2</v>
      </c>
    </row>
    <row r="57" spans="1:20" ht="15" customHeight="1" x14ac:dyDescent="0.3">
      <c r="A57" s="291"/>
      <c r="C57" s="304" t="s">
        <v>350</v>
      </c>
      <c r="D57" s="329">
        <v>0</v>
      </c>
      <c r="E57" s="331">
        <v>0</v>
      </c>
      <c r="F57" s="326">
        <v>0</v>
      </c>
      <c r="G57" s="331">
        <v>0</v>
      </c>
      <c r="H57" s="326">
        <v>0</v>
      </c>
      <c r="I57" s="326">
        <v>0</v>
      </c>
      <c r="J57" s="331">
        <v>0</v>
      </c>
      <c r="K57" s="326">
        <v>0</v>
      </c>
    </row>
    <row r="58" spans="1:20" ht="15" hidden="1" customHeight="1" x14ac:dyDescent="0.25">
      <c r="A58" s="291"/>
      <c r="B58" s="292" t="s">
        <v>140</v>
      </c>
      <c r="C58" s="304"/>
      <c r="D58" s="329"/>
      <c r="E58" s="331"/>
      <c r="F58" s="326"/>
      <c r="G58" s="331"/>
      <c r="H58" s="326"/>
      <c r="I58" s="326"/>
      <c r="J58" s="331"/>
      <c r="K58" s="326"/>
    </row>
    <row r="59" spans="1:20" s="289" customFormat="1" x14ac:dyDescent="0.3">
      <c r="A59" s="348">
        <f>5</f>
        <v>5</v>
      </c>
      <c r="B59" s="348" t="s">
        <v>228</v>
      </c>
      <c r="C59" s="348"/>
      <c r="D59" s="335"/>
      <c r="E59" s="328"/>
      <c r="F59" s="348"/>
      <c r="G59" s="328"/>
      <c r="H59" s="348"/>
      <c r="I59" s="348"/>
      <c r="J59" s="328"/>
      <c r="K59" s="348"/>
    </row>
    <row r="60" spans="1:20" ht="15" customHeight="1" x14ac:dyDescent="0.3">
      <c r="A60" s="291"/>
      <c r="C60" s="297" t="s">
        <v>195</v>
      </c>
      <c r="D60" s="329">
        <v>0.56000000000000005</v>
      </c>
      <c r="E60" s="331">
        <v>0.47</v>
      </c>
      <c r="F60" s="326">
        <v>0.59</v>
      </c>
      <c r="G60" s="331">
        <v>0.6</v>
      </c>
      <c r="H60" s="326">
        <v>0.5</v>
      </c>
      <c r="I60" s="326">
        <v>0.59</v>
      </c>
      <c r="J60" s="331">
        <v>0.53</v>
      </c>
      <c r="K60" s="326">
        <v>0.55000000000000004</v>
      </c>
    </row>
    <row r="61" spans="1:20" ht="15" customHeight="1" x14ac:dyDescent="0.3">
      <c r="A61" s="291"/>
      <c r="C61" s="296" t="s">
        <v>196</v>
      </c>
      <c r="D61" s="329">
        <v>0.2</v>
      </c>
      <c r="E61" s="331">
        <v>0.28999999999999998</v>
      </c>
      <c r="F61" s="326">
        <v>0.33</v>
      </c>
      <c r="G61" s="331">
        <v>0.3</v>
      </c>
      <c r="H61" s="326">
        <v>0.32</v>
      </c>
      <c r="I61" s="326">
        <v>0.31</v>
      </c>
      <c r="J61" s="331">
        <v>0.38</v>
      </c>
      <c r="K61" s="326">
        <v>0.28999999999999998</v>
      </c>
      <c r="L61" s="171"/>
      <c r="M61" s="171"/>
      <c r="N61" s="171"/>
      <c r="O61" s="171"/>
      <c r="P61" s="171"/>
      <c r="Q61" s="171"/>
      <c r="R61" s="171"/>
      <c r="S61" s="171"/>
      <c r="T61" s="171"/>
    </row>
    <row r="62" spans="1:20" x14ac:dyDescent="0.3">
      <c r="A62" s="291"/>
      <c r="C62" s="296" t="s">
        <v>197</v>
      </c>
      <c r="D62" s="329">
        <v>0.22</v>
      </c>
      <c r="E62" s="331">
        <v>0.2</v>
      </c>
      <c r="F62" s="326">
        <v>7.0000000000000007E-2</v>
      </c>
      <c r="G62" s="331">
        <v>0.1</v>
      </c>
      <c r="H62" s="326">
        <v>0.16</v>
      </c>
      <c r="I62" s="326">
        <v>0.06</v>
      </c>
      <c r="J62" s="331">
        <v>0.05</v>
      </c>
      <c r="K62" s="326">
        <v>0.13</v>
      </c>
    </row>
    <row r="63" spans="1:20" ht="15" customHeight="1" x14ac:dyDescent="0.3">
      <c r="A63" s="291"/>
      <c r="C63" s="296" t="s">
        <v>198</v>
      </c>
      <c r="D63" s="329">
        <v>0.02</v>
      </c>
      <c r="E63" s="331">
        <v>0.04</v>
      </c>
      <c r="F63" s="326">
        <v>0</v>
      </c>
      <c r="G63" s="331">
        <v>0</v>
      </c>
      <c r="H63" s="326">
        <v>0.03</v>
      </c>
      <c r="I63" s="326">
        <v>0.04</v>
      </c>
      <c r="J63" s="331">
        <v>0.04</v>
      </c>
      <c r="K63" s="326">
        <v>0.03</v>
      </c>
    </row>
    <row r="64" spans="1:20" ht="15" hidden="1" customHeight="1" x14ac:dyDescent="0.25">
      <c r="A64" s="291"/>
      <c r="B64" s="292" t="s">
        <v>140</v>
      </c>
      <c r="D64" s="329"/>
      <c r="E64" s="331"/>
      <c r="F64" s="326"/>
      <c r="G64" s="331"/>
      <c r="H64" s="326"/>
      <c r="I64" s="326"/>
      <c r="J64" s="331"/>
      <c r="K64" s="326"/>
    </row>
    <row r="65" spans="1:20" s="289" customFormat="1" x14ac:dyDescent="0.3">
      <c r="A65" s="348">
        <v>6</v>
      </c>
      <c r="B65" s="348" t="s">
        <v>345</v>
      </c>
      <c r="C65" s="348"/>
      <c r="D65" s="335"/>
      <c r="E65" s="328"/>
      <c r="F65" s="348"/>
      <c r="G65" s="328"/>
      <c r="H65" s="348"/>
      <c r="I65" s="348"/>
      <c r="J65" s="328"/>
      <c r="K65" s="348"/>
    </row>
    <row r="66" spans="1:20" x14ac:dyDescent="0.3">
      <c r="A66" s="291"/>
      <c r="C66" s="304" t="s">
        <v>346</v>
      </c>
      <c r="D66" s="329">
        <v>0.38235294117647056</v>
      </c>
      <c r="E66" s="331">
        <v>0.46153846153846156</v>
      </c>
      <c r="F66" s="326">
        <v>0.4</v>
      </c>
      <c r="G66" s="331">
        <v>0.16666666666666666</v>
      </c>
      <c r="H66" s="326">
        <v>0.43333333333333335</v>
      </c>
      <c r="I66" s="326">
        <v>0.28260869565217389</v>
      </c>
      <c r="J66" s="331">
        <v>0.3</v>
      </c>
      <c r="K66" s="326">
        <v>0.22580645161290322</v>
      </c>
    </row>
    <row r="67" spans="1:20" x14ac:dyDescent="0.3">
      <c r="A67" s="291"/>
      <c r="C67" s="304" t="s">
        <v>347</v>
      </c>
      <c r="D67" s="329">
        <v>0.35294117647058826</v>
      </c>
      <c r="E67" s="331">
        <v>0.46153846153846156</v>
      </c>
      <c r="F67" s="326">
        <v>0.32</v>
      </c>
      <c r="G67" s="331">
        <v>0.3888888888888889</v>
      </c>
      <c r="H67" s="326">
        <v>0.4</v>
      </c>
      <c r="I67" s="326">
        <v>0.47826086956521741</v>
      </c>
      <c r="J67" s="331">
        <v>0.48</v>
      </c>
      <c r="K67" s="326">
        <v>0.41935483870967744</v>
      </c>
    </row>
    <row r="68" spans="1:20" ht="15" customHeight="1" x14ac:dyDescent="0.3">
      <c r="A68" s="291"/>
      <c r="C68" s="304" t="s">
        <v>348</v>
      </c>
      <c r="D68" s="329">
        <v>0.41911764705882354</v>
      </c>
      <c r="E68" s="331">
        <v>0.4358974358974359</v>
      </c>
      <c r="F68" s="326">
        <v>0.4</v>
      </c>
      <c r="G68" s="331">
        <v>0.55555555555555558</v>
      </c>
      <c r="H68" s="326">
        <v>0.46666666666666667</v>
      </c>
      <c r="I68" s="326">
        <v>0.32608695652173914</v>
      </c>
      <c r="J68" s="331">
        <v>0.46</v>
      </c>
      <c r="K68" s="326">
        <v>0.38709677419354838</v>
      </c>
    </row>
    <row r="69" spans="1:20" ht="15" customHeight="1" x14ac:dyDescent="0.3">
      <c r="A69" s="291"/>
      <c r="C69" s="304" t="s">
        <v>349</v>
      </c>
      <c r="D69" s="329">
        <v>0.31617647058823528</v>
      </c>
      <c r="E69" s="331">
        <v>0.28205128205128205</v>
      </c>
      <c r="F69" s="326">
        <v>0.36</v>
      </c>
      <c r="G69" s="331">
        <v>0.33333333333333331</v>
      </c>
      <c r="H69" s="326">
        <v>0.36666666666666664</v>
      </c>
      <c r="I69" s="326">
        <v>0.36956521739130432</v>
      </c>
      <c r="J69" s="331">
        <v>0.52</v>
      </c>
      <c r="K69" s="326">
        <v>0.22580645161290322</v>
      </c>
    </row>
    <row r="70" spans="1:20" ht="15" customHeight="1" x14ac:dyDescent="0.3">
      <c r="A70" s="291"/>
      <c r="C70" s="304" t="s">
        <v>215</v>
      </c>
      <c r="D70" s="329">
        <v>2.9411764705882353E-2</v>
      </c>
      <c r="E70" s="331">
        <v>2.564102564102564E-2</v>
      </c>
      <c r="F70" s="326">
        <v>0.08</v>
      </c>
      <c r="G70" s="331">
        <v>0</v>
      </c>
      <c r="H70" s="326">
        <v>3.3333333333333333E-2</v>
      </c>
      <c r="I70" s="326">
        <v>2.1739130434782608E-2</v>
      </c>
      <c r="J70" s="331">
        <v>0</v>
      </c>
      <c r="K70" s="326">
        <v>6.4516129032258063E-2</v>
      </c>
    </row>
    <row r="71" spans="1:20" ht="15" customHeight="1" x14ac:dyDescent="0.3">
      <c r="A71" s="291"/>
      <c r="C71" s="304" t="s">
        <v>182</v>
      </c>
      <c r="D71" s="329">
        <v>2.2058823529411766E-2</v>
      </c>
      <c r="E71" s="331">
        <v>5.128205128205128E-2</v>
      </c>
      <c r="F71" s="326">
        <v>0</v>
      </c>
      <c r="G71" s="331">
        <v>0</v>
      </c>
      <c r="H71" s="326">
        <v>3.3333333333333333E-2</v>
      </c>
      <c r="I71" s="326">
        <v>4.3478260869565216E-2</v>
      </c>
      <c r="J71" s="331">
        <v>0.02</v>
      </c>
      <c r="K71" s="326">
        <v>3.2258064516129031E-2</v>
      </c>
    </row>
    <row r="72" spans="1:20" x14ac:dyDescent="0.3">
      <c r="A72" s="291"/>
      <c r="C72" s="304" t="s">
        <v>350</v>
      </c>
      <c r="D72" s="329">
        <v>0</v>
      </c>
      <c r="E72" s="331">
        <v>0</v>
      </c>
      <c r="F72" s="326">
        <v>0</v>
      </c>
      <c r="G72" s="331">
        <v>0</v>
      </c>
      <c r="H72" s="326">
        <v>0</v>
      </c>
      <c r="I72" s="326">
        <v>0</v>
      </c>
      <c r="J72" s="331">
        <v>0</v>
      </c>
      <c r="K72" s="326">
        <v>0</v>
      </c>
    </row>
    <row r="73" spans="1:20" ht="15" hidden="1" customHeight="1" x14ac:dyDescent="0.25">
      <c r="A73" s="291"/>
      <c r="C73" s="304" t="s">
        <v>140</v>
      </c>
      <c r="D73" s="329"/>
      <c r="E73" s="331"/>
      <c r="F73" s="326"/>
      <c r="G73" s="331"/>
      <c r="H73" s="326"/>
      <c r="I73" s="326"/>
      <c r="J73" s="331"/>
      <c r="K73" s="326"/>
    </row>
    <row r="74" spans="1:20" s="289" customFormat="1" x14ac:dyDescent="0.3">
      <c r="A74" s="348">
        <v>7</v>
      </c>
      <c r="B74" s="348" t="s">
        <v>227</v>
      </c>
      <c r="C74" s="348"/>
      <c r="D74" s="335"/>
      <c r="E74" s="328"/>
      <c r="F74" s="348"/>
      <c r="G74" s="328"/>
      <c r="H74" s="348"/>
      <c r="I74" s="348"/>
      <c r="J74" s="328"/>
      <c r="K74" s="348"/>
    </row>
    <row r="75" spans="1:20" x14ac:dyDescent="0.3">
      <c r="A75" s="291"/>
      <c r="C75" s="295" t="s">
        <v>199</v>
      </c>
      <c r="D75" s="329">
        <v>0.04</v>
      </c>
      <c r="E75" s="331">
        <v>0.04</v>
      </c>
      <c r="F75" s="326">
        <v>0</v>
      </c>
      <c r="G75" s="331">
        <v>0</v>
      </c>
      <c r="H75" s="326">
        <v>0.02</v>
      </c>
      <c r="I75" s="326">
        <v>0.03</v>
      </c>
      <c r="J75" s="331">
        <v>0.05</v>
      </c>
      <c r="K75" s="326">
        <v>0</v>
      </c>
    </row>
    <row r="76" spans="1:20" x14ac:dyDescent="0.3">
      <c r="A76" s="291"/>
      <c r="C76" s="295" t="s">
        <v>200</v>
      </c>
      <c r="D76" s="329">
        <v>0.08</v>
      </c>
      <c r="E76" s="331">
        <v>0.06</v>
      </c>
      <c r="F76" s="326">
        <v>0.18</v>
      </c>
      <c r="G76" s="331">
        <v>0.11</v>
      </c>
      <c r="H76" s="326">
        <v>0.14000000000000001</v>
      </c>
      <c r="I76" s="326">
        <v>0.09</v>
      </c>
      <c r="J76" s="331">
        <v>0.09</v>
      </c>
      <c r="K76" s="326">
        <v>0.15</v>
      </c>
      <c r="L76" s="171"/>
      <c r="M76" s="171"/>
      <c r="N76" s="171"/>
      <c r="O76" s="171"/>
      <c r="P76" s="171"/>
      <c r="Q76" s="171"/>
      <c r="R76" s="171"/>
      <c r="S76" s="171"/>
      <c r="T76" s="171"/>
    </row>
    <row r="77" spans="1:20" x14ac:dyDescent="0.3">
      <c r="A77" s="291"/>
      <c r="C77" s="295" t="s">
        <v>183</v>
      </c>
      <c r="D77" s="337">
        <v>0.31</v>
      </c>
      <c r="E77" s="331">
        <v>0.3</v>
      </c>
      <c r="F77" s="326">
        <v>0.26</v>
      </c>
      <c r="G77" s="331">
        <v>0.26</v>
      </c>
      <c r="H77" s="326">
        <v>0.26</v>
      </c>
      <c r="I77" s="326">
        <v>0.28999999999999998</v>
      </c>
      <c r="J77" s="331">
        <v>0.27</v>
      </c>
      <c r="K77" s="326">
        <v>0.26</v>
      </c>
    </row>
    <row r="78" spans="1:20" x14ac:dyDescent="0.3">
      <c r="A78" s="291"/>
      <c r="C78" s="295" t="s">
        <v>201</v>
      </c>
      <c r="D78" s="329">
        <v>0.28000000000000003</v>
      </c>
      <c r="E78" s="331">
        <v>0.24</v>
      </c>
      <c r="F78" s="326">
        <v>0.24</v>
      </c>
      <c r="G78" s="331">
        <v>0.33</v>
      </c>
      <c r="H78" s="326">
        <v>0.17</v>
      </c>
      <c r="I78" s="326">
        <v>0.28999999999999998</v>
      </c>
      <c r="J78" s="331">
        <v>0.25</v>
      </c>
      <c r="K78" s="326">
        <v>0.26</v>
      </c>
    </row>
    <row r="79" spans="1:20" x14ac:dyDescent="0.3">
      <c r="A79" s="291"/>
      <c r="C79" s="295" t="s">
        <v>202</v>
      </c>
      <c r="D79" s="329">
        <v>0.3</v>
      </c>
      <c r="E79" s="331">
        <v>0.37</v>
      </c>
      <c r="F79" s="326">
        <v>0.32</v>
      </c>
      <c r="G79" s="331">
        <v>0.3</v>
      </c>
      <c r="H79" s="326">
        <v>0.4</v>
      </c>
      <c r="I79" s="326">
        <v>0.28999999999999998</v>
      </c>
      <c r="J79" s="331">
        <v>0.34</v>
      </c>
      <c r="K79" s="326">
        <v>0.33</v>
      </c>
      <c r="L79" s="171"/>
      <c r="M79" s="171"/>
      <c r="N79" s="171"/>
      <c r="O79" s="171"/>
      <c r="P79" s="171"/>
      <c r="Q79" s="171"/>
      <c r="R79" s="171"/>
      <c r="S79" s="171"/>
      <c r="T79" s="171"/>
    </row>
    <row r="80" spans="1:20" x14ac:dyDescent="0.3">
      <c r="A80" s="291"/>
      <c r="C80" s="295" t="s">
        <v>198</v>
      </c>
      <c r="D80" s="329">
        <v>0</v>
      </c>
      <c r="E80" s="331">
        <v>0</v>
      </c>
      <c r="F80" s="326">
        <v>0</v>
      </c>
      <c r="G80" s="331">
        <v>0</v>
      </c>
      <c r="H80" s="326">
        <v>0</v>
      </c>
      <c r="I80" s="326">
        <v>0</v>
      </c>
      <c r="J80" s="331">
        <v>0</v>
      </c>
      <c r="K80" s="326">
        <v>0</v>
      </c>
    </row>
    <row r="81" spans="1:16" ht="15" hidden="1" customHeight="1" x14ac:dyDescent="0.25">
      <c r="A81" s="291"/>
      <c r="C81" s="304" t="s">
        <v>140</v>
      </c>
      <c r="D81" s="329"/>
      <c r="E81" s="331"/>
      <c r="F81" s="326"/>
      <c r="G81" s="331"/>
      <c r="H81" s="326"/>
      <c r="I81" s="326"/>
      <c r="J81" s="331"/>
      <c r="K81" s="326"/>
    </row>
    <row r="82" spans="1:16" s="289" customFormat="1" x14ac:dyDescent="0.3">
      <c r="A82" s="348">
        <v>8</v>
      </c>
      <c r="B82" s="348" t="s">
        <v>226</v>
      </c>
      <c r="C82" s="348"/>
      <c r="D82" s="335"/>
      <c r="E82" s="328"/>
      <c r="F82" s="348"/>
      <c r="G82" s="328"/>
      <c r="H82" s="348"/>
      <c r="I82" s="348"/>
      <c r="J82" s="328"/>
      <c r="K82" s="348"/>
    </row>
    <row r="83" spans="1:16" x14ac:dyDescent="0.3">
      <c r="A83" s="291"/>
      <c r="C83" s="295" t="s">
        <v>203</v>
      </c>
      <c r="D83" s="329">
        <v>0.78</v>
      </c>
      <c r="E83" s="331">
        <v>0.77</v>
      </c>
      <c r="F83" s="326">
        <v>0.52</v>
      </c>
      <c r="G83" s="331">
        <v>0.63</v>
      </c>
      <c r="H83" s="326">
        <v>0.56999999999999995</v>
      </c>
      <c r="I83" s="326">
        <v>0.65</v>
      </c>
      <c r="J83" s="331">
        <v>0.56999999999999995</v>
      </c>
      <c r="K83" s="326">
        <v>0.56999999999999995</v>
      </c>
    </row>
    <row r="84" spans="1:16" x14ac:dyDescent="0.3">
      <c r="A84" s="291"/>
      <c r="C84" s="295" t="s">
        <v>204</v>
      </c>
      <c r="D84" s="329">
        <v>0.18</v>
      </c>
      <c r="E84" s="331">
        <v>0.19</v>
      </c>
      <c r="F84" s="326">
        <v>0.35</v>
      </c>
      <c r="G84" s="331">
        <v>0.31</v>
      </c>
      <c r="H84" s="326">
        <v>0.33</v>
      </c>
      <c r="I84" s="326">
        <v>0.3</v>
      </c>
      <c r="J84" s="331">
        <v>0.43</v>
      </c>
      <c r="K84" s="326">
        <v>0.32</v>
      </c>
    </row>
    <row r="85" spans="1:16" x14ac:dyDescent="0.3">
      <c r="A85" s="291"/>
      <c r="C85" s="295" t="s">
        <v>205</v>
      </c>
      <c r="D85" s="329">
        <v>0.04</v>
      </c>
      <c r="E85" s="331">
        <v>0.04</v>
      </c>
      <c r="F85" s="326">
        <v>0.13</v>
      </c>
      <c r="G85" s="331">
        <v>0.06</v>
      </c>
      <c r="H85" s="326">
        <v>0.1</v>
      </c>
      <c r="I85" s="326">
        <v>0.04</v>
      </c>
      <c r="J85" s="331">
        <v>0</v>
      </c>
      <c r="K85" s="326">
        <v>0.11</v>
      </c>
    </row>
    <row r="86" spans="1:16" x14ac:dyDescent="0.3">
      <c r="A86" s="291"/>
      <c r="C86" s="320" t="s">
        <v>182</v>
      </c>
      <c r="D86" s="329">
        <v>0</v>
      </c>
      <c r="E86" s="331">
        <v>0</v>
      </c>
      <c r="F86" s="326">
        <v>0</v>
      </c>
      <c r="G86" s="331">
        <v>0</v>
      </c>
      <c r="H86" s="326">
        <v>0</v>
      </c>
      <c r="I86" s="326">
        <v>0</v>
      </c>
      <c r="J86" s="331">
        <v>0</v>
      </c>
      <c r="K86" s="326">
        <v>0</v>
      </c>
    </row>
    <row r="87" spans="1:16" x14ac:dyDescent="0.3">
      <c r="A87" s="291"/>
      <c r="C87" s="320" t="s">
        <v>350</v>
      </c>
      <c r="D87" s="329">
        <v>0</v>
      </c>
      <c r="E87" s="331">
        <v>0</v>
      </c>
      <c r="F87" s="326">
        <v>0</v>
      </c>
      <c r="G87" s="331">
        <v>0</v>
      </c>
      <c r="H87" s="326">
        <v>0</v>
      </c>
      <c r="I87" s="326">
        <v>0</v>
      </c>
      <c r="J87" s="331">
        <v>0</v>
      </c>
      <c r="K87" s="326">
        <v>0</v>
      </c>
    </row>
    <row r="88" spans="1:16" ht="15" hidden="1" customHeight="1" x14ac:dyDescent="0.25">
      <c r="A88" s="291"/>
      <c r="B88" s="292" t="s">
        <v>140</v>
      </c>
      <c r="C88" s="304" t="s">
        <v>140</v>
      </c>
      <c r="D88" s="329"/>
      <c r="E88" s="331"/>
      <c r="F88" s="326"/>
      <c r="G88" s="331"/>
      <c r="H88" s="326"/>
      <c r="I88" s="326"/>
      <c r="J88" s="331"/>
      <c r="K88" s="326"/>
    </row>
    <row r="89" spans="1:16" ht="15" hidden="1" customHeight="1" x14ac:dyDescent="0.25">
      <c r="A89" s="321"/>
      <c r="C89" s="304"/>
      <c r="D89" s="330"/>
      <c r="E89" s="330"/>
      <c r="F89" s="343"/>
      <c r="G89" s="343"/>
      <c r="H89" s="343"/>
      <c r="I89" s="343"/>
      <c r="J89" s="343"/>
      <c r="K89" s="343"/>
    </row>
    <row r="90" spans="1:16" s="289" customFormat="1" x14ac:dyDescent="0.3">
      <c r="A90" s="348">
        <v>9</v>
      </c>
      <c r="B90" s="348" t="s">
        <v>359</v>
      </c>
      <c r="C90" s="348"/>
      <c r="D90" s="335"/>
      <c r="E90" s="328"/>
      <c r="F90" s="348"/>
      <c r="G90" s="328"/>
      <c r="H90" s="348"/>
      <c r="I90" s="348"/>
      <c r="J90" s="328"/>
      <c r="K90" s="348"/>
    </row>
    <row r="91" spans="1:16" x14ac:dyDescent="0.3">
      <c r="A91" s="291"/>
      <c r="C91" s="304" t="s">
        <v>355</v>
      </c>
      <c r="D91" s="355">
        <v>0.31</v>
      </c>
      <c r="E91" s="355">
        <v>0.32</v>
      </c>
      <c r="F91" s="333">
        <v>0.35</v>
      </c>
      <c r="G91" s="355">
        <v>0.4</v>
      </c>
      <c r="H91" s="333">
        <v>0.32</v>
      </c>
      <c r="I91" s="333">
        <v>0.35</v>
      </c>
      <c r="J91" s="355">
        <v>0.41</v>
      </c>
      <c r="K91" s="333">
        <v>0.28999999999999998</v>
      </c>
      <c r="L91" s="322"/>
      <c r="O91" s="304" t="s">
        <v>344</v>
      </c>
      <c r="P91" s="296"/>
    </row>
    <row r="92" spans="1:16" x14ac:dyDescent="0.3">
      <c r="A92" s="291"/>
      <c r="C92" s="304" t="s">
        <v>356</v>
      </c>
      <c r="D92" s="355">
        <v>0.63</v>
      </c>
      <c r="E92" s="355">
        <v>0.57999999999999996</v>
      </c>
      <c r="F92" s="333">
        <v>0.54</v>
      </c>
      <c r="G92" s="355">
        <v>0.48</v>
      </c>
      <c r="H92" s="333">
        <v>0.61</v>
      </c>
      <c r="I92" s="333">
        <v>0.57999999999999996</v>
      </c>
      <c r="J92" s="355">
        <v>0.49</v>
      </c>
      <c r="K92" s="333">
        <v>0.64</v>
      </c>
      <c r="L92" s="322"/>
      <c r="O92" s="296"/>
      <c r="P92" s="296"/>
    </row>
    <row r="93" spans="1:16" x14ac:dyDescent="0.3">
      <c r="A93" s="291"/>
      <c r="C93" s="304" t="s">
        <v>357</v>
      </c>
      <c r="D93" s="355">
        <v>0.05</v>
      </c>
      <c r="E93" s="355">
        <v>0.09</v>
      </c>
      <c r="F93" s="333">
        <v>0.11</v>
      </c>
      <c r="G93" s="355">
        <v>0.12</v>
      </c>
      <c r="H93" s="333">
        <v>7.0000000000000007E-2</v>
      </c>
      <c r="I93" s="333">
        <v>0.05</v>
      </c>
      <c r="J93" s="355">
        <v>0.08</v>
      </c>
      <c r="K93" s="333">
        <v>7.0000000000000007E-2</v>
      </c>
      <c r="L93" s="322"/>
      <c r="O93" s="296"/>
      <c r="P93" s="296"/>
    </row>
    <row r="94" spans="1:16" x14ac:dyDescent="0.3">
      <c r="A94" s="291"/>
      <c r="C94" s="304" t="s">
        <v>182</v>
      </c>
      <c r="D94" s="355">
        <v>0.01</v>
      </c>
      <c r="E94" s="355">
        <v>0</v>
      </c>
      <c r="F94" s="333">
        <v>0</v>
      </c>
      <c r="G94" s="355">
        <v>0</v>
      </c>
      <c r="H94" s="333">
        <v>0</v>
      </c>
      <c r="I94" s="333">
        <v>0.02</v>
      </c>
      <c r="J94" s="355">
        <v>0.02</v>
      </c>
      <c r="K94" s="333">
        <v>0</v>
      </c>
      <c r="L94" s="322"/>
      <c r="O94" s="296"/>
    </row>
    <row r="95" spans="1:16" x14ac:dyDescent="0.3">
      <c r="A95" s="291"/>
      <c r="C95" s="304" t="s">
        <v>358</v>
      </c>
      <c r="D95" s="355">
        <v>0</v>
      </c>
      <c r="E95" s="355">
        <v>0</v>
      </c>
      <c r="F95" s="333">
        <v>0</v>
      </c>
      <c r="G95" s="355">
        <v>0</v>
      </c>
      <c r="H95" s="333">
        <v>0</v>
      </c>
      <c r="I95" s="333">
        <v>0</v>
      </c>
      <c r="J95" s="355">
        <v>0</v>
      </c>
      <c r="K95" s="333">
        <v>0</v>
      </c>
      <c r="L95" s="322"/>
      <c r="O95" s="296"/>
    </row>
    <row r="96" spans="1:16" ht="15" hidden="1" customHeight="1" x14ac:dyDescent="0.25">
      <c r="A96" s="291"/>
      <c r="B96" s="292" t="s">
        <v>140</v>
      </c>
      <c r="D96" s="330"/>
      <c r="E96" s="330"/>
      <c r="F96" s="343"/>
      <c r="G96" s="343"/>
      <c r="H96" s="343"/>
      <c r="I96" s="343"/>
      <c r="J96" s="343"/>
      <c r="K96" s="343"/>
    </row>
    <row r="97" spans="1:11" s="289" customFormat="1" x14ac:dyDescent="0.3">
      <c r="A97" s="348">
        <v>15</v>
      </c>
      <c r="B97" s="348" t="s">
        <v>360</v>
      </c>
      <c r="C97" s="348"/>
      <c r="D97" s="335"/>
      <c r="E97" s="328"/>
      <c r="F97" s="348"/>
      <c r="G97" s="328"/>
      <c r="H97" s="348"/>
      <c r="I97" s="348"/>
      <c r="J97" s="328"/>
      <c r="K97" s="348"/>
    </row>
    <row r="98" spans="1:11" ht="15" customHeight="1" x14ac:dyDescent="0.3">
      <c r="C98" s="296" t="s">
        <v>361</v>
      </c>
      <c r="D98" s="355">
        <v>0.66</v>
      </c>
      <c r="E98" s="478" t="s">
        <v>393</v>
      </c>
      <c r="F98" s="479"/>
      <c r="G98" s="479"/>
      <c r="H98" s="479"/>
      <c r="I98" s="479"/>
      <c r="J98" s="479"/>
      <c r="K98" s="480"/>
    </row>
    <row r="99" spans="1:11" x14ac:dyDescent="0.3">
      <c r="C99" s="296" t="s">
        <v>362</v>
      </c>
      <c r="D99" s="355">
        <v>0.34</v>
      </c>
      <c r="E99" s="478"/>
      <c r="F99" s="479"/>
      <c r="G99" s="479"/>
      <c r="H99" s="479"/>
      <c r="I99" s="479"/>
      <c r="J99" s="479"/>
      <c r="K99" s="480"/>
    </row>
    <row r="100" spans="1:11" x14ac:dyDescent="0.3">
      <c r="C100" s="296" t="s">
        <v>363</v>
      </c>
      <c r="D100" s="355">
        <v>0</v>
      </c>
      <c r="E100" s="478"/>
      <c r="F100" s="479"/>
      <c r="G100" s="479"/>
      <c r="H100" s="479"/>
      <c r="I100" s="479"/>
      <c r="J100" s="479"/>
      <c r="K100" s="480"/>
    </row>
    <row r="101" spans="1:11" ht="15" hidden="1" x14ac:dyDescent="0.25">
      <c r="B101" s="292" t="s">
        <v>140</v>
      </c>
    </row>
    <row r="102" spans="1:11" s="392" customFormat="1" x14ac:dyDescent="0.3">
      <c r="A102" s="393">
        <v>11</v>
      </c>
      <c r="B102" s="393" t="s">
        <v>426</v>
      </c>
      <c r="C102" s="393"/>
      <c r="D102" s="384"/>
      <c r="E102" s="371"/>
      <c r="F102" s="393"/>
      <c r="G102" s="371"/>
      <c r="H102" s="393"/>
      <c r="I102" s="393"/>
      <c r="J102" s="371"/>
      <c r="K102" s="393"/>
    </row>
    <row r="103" spans="1:11" x14ac:dyDescent="0.3">
      <c r="A103" s="368"/>
      <c r="B103" s="367"/>
      <c r="C103" s="369" t="s">
        <v>411</v>
      </c>
      <c r="D103" s="380">
        <v>0.64</v>
      </c>
      <c r="E103" s="380">
        <v>0.67</v>
      </c>
      <c r="F103" s="379">
        <v>0.65</v>
      </c>
      <c r="G103" s="380">
        <v>0.65</v>
      </c>
      <c r="H103" s="379">
        <v>0.64</v>
      </c>
      <c r="I103" s="379">
        <v>0.63</v>
      </c>
      <c r="J103" s="380">
        <v>0.61</v>
      </c>
      <c r="K103" s="379">
        <v>0.65</v>
      </c>
    </row>
    <row r="104" spans="1:11" x14ac:dyDescent="0.3">
      <c r="A104" s="368"/>
      <c r="B104" s="367"/>
      <c r="C104" s="369" t="s">
        <v>412</v>
      </c>
      <c r="D104" s="380">
        <v>0.51</v>
      </c>
      <c r="E104" s="380">
        <v>0.5</v>
      </c>
      <c r="F104" s="379">
        <v>0.54</v>
      </c>
      <c r="G104" s="380">
        <v>0.6</v>
      </c>
      <c r="H104" s="379">
        <v>0.42</v>
      </c>
      <c r="I104" s="379">
        <v>0.56999999999999995</v>
      </c>
      <c r="J104" s="380">
        <v>0.47</v>
      </c>
      <c r="K104" s="379">
        <v>0.59</v>
      </c>
    </row>
    <row r="105" spans="1:11" x14ac:dyDescent="0.3">
      <c r="A105" s="368"/>
      <c r="B105" s="367"/>
      <c r="C105" s="369" t="s">
        <v>413</v>
      </c>
      <c r="D105" s="380">
        <v>0.63</v>
      </c>
      <c r="E105" s="380">
        <v>0.57999999999999996</v>
      </c>
      <c r="F105" s="379">
        <v>0.73</v>
      </c>
      <c r="G105" s="380">
        <v>0.8</v>
      </c>
      <c r="H105" s="379">
        <v>0.57999999999999996</v>
      </c>
      <c r="I105" s="379">
        <v>0.61</v>
      </c>
      <c r="J105" s="380">
        <v>0.53</v>
      </c>
      <c r="K105" s="379">
        <v>0.79</v>
      </c>
    </row>
    <row r="106" spans="1:11" x14ac:dyDescent="0.3">
      <c r="A106" s="362"/>
      <c r="B106" s="362"/>
      <c r="C106" s="369" t="s">
        <v>414</v>
      </c>
      <c r="D106" s="380">
        <v>0.7</v>
      </c>
      <c r="E106" s="380">
        <v>0.72</v>
      </c>
      <c r="F106" s="379">
        <v>0.73</v>
      </c>
      <c r="G106" s="380">
        <v>0.75</v>
      </c>
      <c r="H106" s="379">
        <v>0.7</v>
      </c>
      <c r="I106" s="379">
        <v>0.7</v>
      </c>
      <c r="J106" s="380">
        <v>0.63</v>
      </c>
      <c r="K106" s="379">
        <v>0.79</v>
      </c>
    </row>
    <row r="107" spans="1:11" x14ac:dyDescent="0.3">
      <c r="A107" s="362"/>
      <c r="B107" s="362"/>
      <c r="C107" s="369" t="s">
        <v>415</v>
      </c>
      <c r="D107" s="380">
        <v>0.52</v>
      </c>
      <c r="E107" s="380">
        <v>0.5</v>
      </c>
      <c r="F107" s="379">
        <v>0.57999999999999996</v>
      </c>
      <c r="G107" s="380">
        <v>0.7</v>
      </c>
      <c r="H107" s="379">
        <v>0.45</v>
      </c>
      <c r="I107" s="379">
        <v>0.5</v>
      </c>
      <c r="J107" s="380">
        <v>0.49</v>
      </c>
      <c r="K107" s="379">
        <v>0.59</v>
      </c>
    </row>
    <row r="108" spans="1:11" x14ac:dyDescent="0.3">
      <c r="A108" s="362"/>
      <c r="B108" s="362"/>
      <c r="C108" s="369" t="s">
        <v>416</v>
      </c>
      <c r="D108" s="380">
        <v>0.7</v>
      </c>
      <c r="E108" s="380">
        <v>0.69</v>
      </c>
      <c r="F108" s="379">
        <v>0.77</v>
      </c>
      <c r="G108" s="380">
        <v>0.75</v>
      </c>
      <c r="H108" s="379">
        <v>0.67</v>
      </c>
      <c r="I108" s="379">
        <v>0.72</v>
      </c>
      <c r="J108" s="380">
        <v>0.64</v>
      </c>
      <c r="K108" s="379">
        <v>0.79</v>
      </c>
    </row>
    <row r="109" spans="1:11" x14ac:dyDescent="0.3">
      <c r="A109" s="362"/>
      <c r="B109" s="362"/>
      <c r="C109" s="369" t="s">
        <v>417</v>
      </c>
      <c r="D109" s="380">
        <v>0.68</v>
      </c>
      <c r="E109" s="380">
        <v>0.69</v>
      </c>
      <c r="F109" s="379">
        <v>0.69</v>
      </c>
      <c r="G109" s="380">
        <v>0.7</v>
      </c>
      <c r="H109" s="379">
        <v>0.57999999999999996</v>
      </c>
      <c r="I109" s="379">
        <v>0.76</v>
      </c>
      <c r="J109" s="380">
        <v>0.63</v>
      </c>
      <c r="K109" s="379">
        <v>0.76</v>
      </c>
    </row>
    <row r="110" spans="1:11" ht="14.55" hidden="1" x14ac:dyDescent="0.35">
      <c r="A110" s="368"/>
      <c r="B110" s="367"/>
      <c r="C110" s="369"/>
      <c r="D110" s="380"/>
      <c r="E110" s="380"/>
      <c r="F110" s="379"/>
      <c r="G110" s="380"/>
      <c r="H110" s="379"/>
      <c r="I110" s="379"/>
      <c r="J110" s="380"/>
      <c r="K110" s="379"/>
    </row>
    <row r="111" spans="1:11" s="392" customFormat="1" x14ac:dyDescent="0.3">
      <c r="A111" s="393">
        <v>12</v>
      </c>
      <c r="B111" s="393" t="s">
        <v>423</v>
      </c>
      <c r="C111" s="393"/>
      <c r="D111" s="388"/>
      <c r="E111" s="388"/>
      <c r="G111" s="372"/>
      <c r="J111" s="372"/>
    </row>
    <row r="112" spans="1:11" x14ac:dyDescent="0.3">
      <c r="A112" s="362"/>
      <c r="B112" s="367"/>
      <c r="C112" s="370" t="s">
        <v>418</v>
      </c>
      <c r="D112" s="380">
        <v>0.06</v>
      </c>
      <c r="E112" s="380">
        <v>0.06</v>
      </c>
      <c r="F112" s="379">
        <v>0</v>
      </c>
      <c r="G112" s="380">
        <v>0.04</v>
      </c>
      <c r="H112" s="379">
        <v>0.03</v>
      </c>
      <c r="I112" s="379">
        <v>0.1</v>
      </c>
      <c r="J112" s="380">
        <v>0.09</v>
      </c>
      <c r="K112" s="379">
        <v>0.02</v>
      </c>
    </row>
    <row r="113" spans="1:11" x14ac:dyDescent="0.3">
      <c r="A113" s="362"/>
      <c r="B113" s="367"/>
      <c r="C113" s="370" t="s">
        <v>419</v>
      </c>
      <c r="D113" s="380">
        <v>0.16</v>
      </c>
      <c r="E113" s="380">
        <v>0.15</v>
      </c>
      <c r="F113" s="379">
        <v>0.24</v>
      </c>
      <c r="G113" s="380">
        <v>0.19</v>
      </c>
      <c r="H113" s="379">
        <v>0.15</v>
      </c>
      <c r="I113" s="379">
        <v>0.2</v>
      </c>
      <c r="J113" s="380">
        <v>0.15</v>
      </c>
      <c r="K113" s="379">
        <v>0.2</v>
      </c>
    </row>
    <row r="114" spans="1:11" x14ac:dyDescent="0.3">
      <c r="A114" s="362"/>
      <c r="B114" s="367"/>
      <c r="C114" s="369" t="s">
        <v>374</v>
      </c>
      <c r="D114" s="380">
        <v>0.21</v>
      </c>
      <c r="E114" s="380">
        <v>0.25</v>
      </c>
      <c r="F114" s="379">
        <v>0.15</v>
      </c>
      <c r="G114" s="380">
        <v>0.12</v>
      </c>
      <c r="H114" s="379">
        <v>0.28000000000000003</v>
      </c>
      <c r="I114" s="379">
        <v>0.28999999999999998</v>
      </c>
      <c r="J114" s="380">
        <v>0.35</v>
      </c>
      <c r="K114" s="379">
        <v>0.18</v>
      </c>
    </row>
    <row r="115" spans="1:11" x14ac:dyDescent="0.3">
      <c r="A115" s="362"/>
      <c r="B115" s="367"/>
      <c r="C115" s="370" t="s">
        <v>420</v>
      </c>
      <c r="D115" s="380">
        <v>0.25</v>
      </c>
      <c r="E115" s="380">
        <v>0.21</v>
      </c>
      <c r="F115" s="379">
        <v>0.3</v>
      </c>
      <c r="G115" s="380">
        <v>0.35</v>
      </c>
      <c r="H115" s="379">
        <v>0.33</v>
      </c>
      <c r="I115" s="379">
        <v>0.22</v>
      </c>
      <c r="J115" s="380">
        <v>0.25</v>
      </c>
      <c r="K115" s="379">
        <v>0.33</v>
      </c>
    </row>
    <row r="116" spans="1:11" x14ac:dyDescent="0.3">
      <c r="A116" s="362"/>
      <c r="B116" s="367"/>
      <c r="C116" s="370" t="s">
        <v>421</v>
      </c>
      <c r="D116" s="380">
        <v>0.16</v>
      </c>
      <c r="E116" s="380">
        <v>0.19</v>
      </c>
      <c r="F116" s="379">
        <v>0.12</v>
      </c>
      <c r="G116" s="380">
        <v>0.12</v>
      </c>
      <c r="H116" s="379">
        <v>0.08</v>
      </c>
      <c r="I116" s="379">
        <v>0.16</v>
      </c>
      <c r="J116" s="380">
        <v>0.09</v>
      </c>
      <c r="K116" s="379">
        <v>0.13</v>
      </c>
    </row>
    <row r="117" spans="1:11" x14ac:dyDescent="0.3">
      <c r="A117" s="362"/>
      <c r="B117" s="367"/>
      <c r="C117" s="370" t="s">
        <v>182</v>
      </c>
      <c r="D117" s="380">
        <v>0.16</v>
      </c>
      <c r="E117" s="380">
        <v>0.13</v>
      </c>
      <c r="F117" s="379">
        <v>0.18</v>
      </c>
      <c r="G117" s="380">
        <v>0.19</v>
      </c>
      <c r="H117" s="379">
        <v>0.15</v>
      </c>
      <c r="I117" s="379">
        <v>0.04</v>
      </c>
      <c r="J117" s="380">
        <v>7.0000000000000007E-2</v>
      </c>
      <c r="K117" s="379">
        <v>0.13</v>
      </c>
    </row>
    <row r="118" spans="1:11" ht="14.55" hidden="1" x14ac:dyDescent="0.35">
      <c r="A118" s="362"/>
      <c r="B118" s="367" t="s">
        <v>140</v>
      </c>
      <c r="C118" s="369"/>
      <c r="D118" s="362"/>
      <c r="E118" s="362"/>
      <c r="F118" s="362"/>
      <c r="G118" s="362"/>
      <c r="H118" s="362"/>
      <c r="I118" s="362"/>
      <c r="J118" s="362"/>
      <c r="K118" s="362"/>
    </row>
    <row r="119" spans="1:11" s="392" customFormat="1" x14ac:dyDescent="0.3">
      <c r="A119" s="393">
        <v>13</v>
      </c>
      <c r="B119" s="393" t="s">
        <v>424</v>
      </c>
      <c r="C119" s="393"/>
      <c r="D119" s="388"/>
      <c r="E119" s="388"/>
      <c r="G119" s="372"/>
      <c r="J119" s="372"/>
    </row>
    <row r="120" spans="1:11" x14ac:dyDescent="0.3">
      <c r="A120" s="362"/>
      <c r="B120" s="367"/>
      <c r="C120" s="394" t="s">
        <v>378</v>
      </c>
      <c r="D120" s="380">
        <v>0.24</v>
      </c>
      <c r="E120" s="380">
        <v>0.25</v>
      </c>
      <c r="F120" s="379">
        <v>0.14000000000000001</v>
      </c>
      <c r="G120" s="380">
        <v>0</v>
      </c>
      <c r="H120" s="379">
        <v>0.27</v>
      </c>
      <c r="I120" s="379">
        <v>0.2</v>
      </c>
      <c r="J120" s="380">
        <v>0.16</v>
      </c>
      <c r="K120" s="379">
        <v>0.14000000000000001</v>
      </c>
    </row>
    <row r="121" spans="1:11" x14ac:dyDescent="0.3">
      <c r="A121" s="362"/>
      <c r="B121" s="367"/>
      <c r="C121" s="394" t="s">
        <v>379</v>
      </c>
      <c r="D121" s="380">
        <v>0.27</v>
      </c>
      <c r="E121" s="380">
        <v>0.17</v>
      </c>
      <c r="F121" s="379">
        <v>0.28999999999999998</v>
      </c>
      <c r="G121" s="380">
        <v>0.38</v>
      </c>
      <c r="H121" s="379">
        <v>0.45</v>
      </c>
      <c r="I121" s="379">
        <v>7.0000000000000007E-2</v>
      </c>
      <c r="J121" s="380">
        <v>0.11</v>
      </c>
      <c r="K121" s="379">
        <v>0.5</v>
      </c>
    </row>
    <row r="122" spans="1:11" x14ac:dyDescent="0.3">
      <c r="A122" s="362"/>
      <c r="B122" s="367"/>
      <c r="C122" s="394" t="s">
        <v>380</v>
      </c>
      <c r="D122" s="380">
        <v>0.33</v>
      </c>
      <c r="E122" s="380">
        <v>0.42</v>
      </c>
      <c r="F122" s="379">
        <v>0.43</v>
      </c>
      <c r="G122" s="380">
        <v>0.38</v>
      </c>
      <c r="H122" s="379">
        <v>0.18</v>
      </c>
      <c r="I122" s="379">
        <v>0.53</v>
      </c>
      <c r="J122" s="380">
        <v>0.47</v>
      </c>
      <c r="K122" s="379">
        <v>0.28999999999999998</v>
      </c>
    </row>
    <row r="123" spans="1:11" x14ac:dyDescent="0.3">
      <c r="A123" s="362"/>
      <c r="B123" s="367"/>
      <c r="C123" s="394" t="s">
        <v>381</v>
      </c>
      <c r="D123" s="380">
        <v>0.13</v>
      </c>
      <c r="E123" s="380">
        <v>0.17</v>
      </c>
      <c r="F123" s="379">
        <v>0.14000000000000001</v>
      </c>
      <c r="G123" s="380">
        <v>0.13</v>
      </c>
      <c r="H123" s="379">
        <v>0.09</v>
      </c>
      <c r="I123" s="379">
        <v>0.2</v>
      </c>
      <c r="J123" s="380">
        <v>0.21</v>
      </c>
      <c r="K123" s="379">
        <v>7.0000000000000007E-2</v>
      </c>
    </row>
    <row r="124" spans="1:11" x14ac:dyDescent="0.3">
      <c r="A124" s="362"/>
      <c r="B124" s="367"/>
      <c r="C124" s="394" t="s">
        <v>382</v>
      </c>
      <c r="D124" s="380">
        <v>0.02</v>
      </c>
      <c r="E124" s="380">
        <v>0</v>
      </c>
      <c r="F124" s="379">
        <v>0</v>
      </c>
      <c r="G124" s="380">
        <v>0.13</v>
      </c>
      <c r="H124" s="379">
        <v>0</v>
      </c>
      <c r="I124" s="379">
        <v>0</v>
      </c>
      <c r="J124" s="380">
        <v>0.05</v>
      </c>
      <c r="K124" s="379">
        <v>0</v>
      </c>
    </row>
    <row r="125" spans="1:11" ht="14.55" hidden="1" x14ac:dyDescent="0.35">
      <c r="A125" s="362"/>
      <c r="B125" s="367" t="s">
        <v>140</v>
      </c>
      <c r="C125" s="369"/>
      <c r="D125" s="380"/>
      <c r="E125" s="380"/>
      <c r="F125" s="379"/>
      <c r="G125" s="380"/>
      <c r="H125" s="379"/>
      <c r="I125" s="379"/>
      <c r="J125" s="380"/>
      <c r="K125" s="379"/>
    </row>
    <row r="126" spans="1:11" s="392" customFormat="1" x14ac:dyDescent="0.3">
      <c r="A126" s="393">
        <v>14</v>
      </c>
      <c r="B126" s="393" t="s">
        <v>425</v>
      </c>
      <c r="C126" s="393"/>
      <c r="D126" s="391"/>
      <c r="E126" s="391"/>
      <c r="F126" s="389"/>
      <c r="G126" s="391"/>
      <c r="H126" s="389"/>
      <c r="I126" s="389"/>
      <c r="J126" s="391"/>
      <c r="K126" s="389"/>
    </row>
    <row r="127" spans="1:11" x14ac:dyDescent="0.3">
      <c r="A127" s="362"/>
      <c r="B127" s="367"/>
      <c r="C127" s="394" t="s">
        <v>384</v>
      </c>
      <c r="D127" s="380">
        <v>0.33</v>
      </c>
      <c r="E127" s="380">
        <v>0.32</v>
      </c>
      <c r="F127" s="379">
        <v>0.14000000000000001</v>
      </c>
      <c r="G127" s="380">
        <v>0.33</v>
      </c>
      <c r="H127" s="379">
        <v>0.21</v>
      </c>
      <c r="I127" s="379">
        <v>0.47</v>
      </c>
      <c r="J127" s="380">
        <v>0.37</v>
      </c>
      <c r="K127" s="379">
        <v>0.32</v>
      </c>
    </row>
    <row r="128" spans="1:11" x14ac:dyDescent="0.3">
      <c r="A128" s="362"/>
      <c r="B128" s="367"/>
      <c r="C128" s="394" t="s">
        <v>385</v>
      </c>
      <c r="D128" s="380">
        <v>0.09</v>
      </c>
      <c r="E128" s="380">
        <v>0.11</v>
      </c>
      <c r="F128" s="379">
        <v>7.0000000000000007E-2</v>
      </c>
      <c r="G128" s="380">
        <v>0.17</v>
      </c>
      <c r="H128" s="379">
        <v>0.14000000000000001</v>
      </c>
      <c r="I128" s="379">
        <v>0.05</v>
      </c>
      <c r="J128" s="380">
        <v>0.16</v>
      </c>
      <c r="K128" s="379">
        <v>0</v>
      </c>
    </row>
    <row r="129" spans="2:11" x14ac:dyDescent="0.3">
      <c r="B129" s="367"/>
      <c r="C129" s="394" t="s">
        <v>386</v>
      </c>
      <c r="D129" s="380">
        <v>0.39</v>
      </c>
      <c r="E129" s="380">
        <v>0.37</v>
      </c>
      <c r="F129" s="379">
        <v>0.64</v>
      </c>
      <c r="G129" s="380">
        <v>0.42</v>
      </c>
      <c r="H129" s="379">
        <v>0.43</v>
      </c>
      <c r="I129" s="379">
        <v>0.26</v>
      </c>
      <c r="J129" s="380">
        <v>0.32</v>
      </c>
      <c r="K129" s="379">
        <v>0.53</v>
      </c>
    </row>
    <row r="130" spans="2:11" x14ac:dyDescent="0.3">
      <c r="B130" s="367"/>
      <c r="C130" s="394" t="s">
        <v>387</v>
      </c>
      <c r="D130" s="380">
        <v>0.13</v>
      </c>
      <c r="E130" s="380">
        <v>0.16</v>
      </c>
      <c r="F130" s="379">
        <v>0.14000000000000001</v>
      </c>
      <c r="G130" s="380">
        <v>0</v>
      </c>
      <c r="H130" s="379">
        <v>0.21</v>
      </c>
      <c r="I130" s="379">
        <v>0.11</v>
      </c>
      <c r="J130" s="380">
        <v>0</v>
      </c>
      <c r="K130" s="379">
        <v>0.16</v>
      </c>
    </row>
    <row r="131" spans="2:11" x14ac:dyDescent="0.3">
      <c r="B131" s="367"/>
      <c r="C131" s="390" t="s">
        <v>422</v>
      </c>
      <c r="D131" s="380">
        <v>0.04</v>
      </c>
      <c r="E131" s="380">
        <v>0</v>
      </c>
      <c r="F131" s="379">
        <v>0</v>
      </c>
      <c r="G131" s="380">
        <v>0.08</v>
      </c>
      <c r="H131" s="379">
        <v>0</v>
      </c>
      <c r="I131" s="379">
        <v>0.11</v>
      </c>
      <c r="J131" s="380">
        <v>0.16</v>
      </c>
      <c r="K131" s="379">
        <v>0</v>
      </c>
    </row>
    <row r="132" spans="2:11" x14ac:dyDescent="0.3">
      <c r="B132" s="367"/>
      <c r="C132" s="370" t="s">
        <v>182</v>
      </c>
      <c r="D132" s="380">
        <v>0.01</v>
      </c>
      <c r="E132" s="380">
        <v>0.05</v>
      </c>
      <c r="F132" s="379">
        <v>0</v>
      </c>
      <c r="G132" s="380">
        <v>0</v>
      </c>
      <c r="H132" s="379">
        <v>0</v>
      </c>
      <c r="I132" s="379">
        <v>0</v>
      </c>
      <c r="J132" s="380">
        <v>0</v>
      </c>
      <c r="K132" s="379">
        <v>0</v>
      </c>
    </row>
  </sheetData>
  <sheetProtection password="CD4E" sheet="1" objects="1" scenarios="1"/>
  <mergeCells count="4">
    <mergeCell ref="E17:K27"/>
    <mergeCell ref="O18:U28"/>
    <mergeCell ref="E30:K36"/>
    <mergeCell ref="E98:K100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117"/>
  <sheetViews>
    <sheetView showGridLines="0" showRowColHeaders="0" workbookViewId="0"/>
  </sheetViews>
  <sheetFormatPr defaultColWidth="8.77734375" defaultRowHeight="14.4" x14ac:dyDescent="0.3"/>
  <cols>
    <col min="1" max="1" width="5.77734375" style="293" customWidth="1"/>
    <col min="2" max="2" width="0.77734375" style="292" customWidth="1"/>
    <col min="3" max="3" width="30.21875" style="296" customWidth="1"/>
    <col min="4" max="4" width="10" style="311" customWidth="1"/>
    <col min="5" max="5" width="9.44140625" style="311" customWidth="1"/>
    <col min="6" max="6" width="10.77734375" style="293" customWidth="1"/>
    <col min="7" max="7" width="8.77734375" style="312" customWidth="1"/>
    <col min="8" max="8" width="10.77734375" style="293" customWidth="1"/>
    <col min="9" max="9" width="8.77734375" style="293" customWidth="1"/>
    <col min="10" max="10" width="8.77734375" style="312" customWidth="1"/>
    <col min="11" max="11" width="8.77734375" style="293" customWidth="1"/>
    <col min="12" max="16384" width="8.77734375" style="293"/>
  </cols>
  <sheetData>
    <row r="1" spans="1:11" s="281" customFormat="1" ht="30.75" customHeight="1" x14ac:dyDescent="0.25">
      <c r="A1" s="281" t="s">
        <v>6</v>
      </c>
      <c r="B1" s="303" t="s">
        <v>139</v>
      </c>
      <c r="C1" s="300"/>
      <c r="D1" s="301" t="s">
        <v>232</v>
      </c>
      <c r="E1" s="305" t="s">
        <v>0</v>
      </c>
      <c r="F1" s="302" t="s">
        <v>155</v>
      </c>
      <c r="G1" s="313" t="s">
        <v>233</v>
      </c>
      <c r="H1" s="302" t="s">
        <v>234</v>
      </c>
      <c r="I1" s="302" t="s">
        <v>235</v>
      </c>
      <c r="J1" s="313" t="s">
        <v>236</v>
      </c>
      <c r="K1" s="302" t="s">
        <v>237</v>
      </c>
    </row>
    <row r="2" spans="1:11" s="287" customFormat="1" ht="15" x14ac:dyDescent="0.25">
      <c r="A2" s="282" t="s">
        <v>4</v>
      </c>
      <c r="B2" s="282" t="s">
        <v>3</v>
      </c>
      <c r="C2" s="282"/>
      <c r="D2" s="306" t="s">
        <v>112</v>
      </c>
      <c r="E2" s="306" t="s">
        <v>0</v>
      </c>
      <c r="F2" s="299" t="s">
        <v>155</v>
      </c>
      <c r="G2" s="306" t="s">
        <v>107</v>
      </c>
      <c r="H2" s="299" t="s">
        <v>108</v>
      </c>
      <c r="I2" s="299" t="s">
        <v>109</v>
      </c>
      <c r="J2" s="306" t="s">
        <v>110</v>
      </c>
      <c r="K2" s="299" t="s">
        <v>111</v>
      </c>
    </row>
    <row r="3" spans="1:11" s="287" customFormat="1" ht="15" hidden="1" x14ac:dyDescent="0.25">
      <c r="A3" s="282">
        <v>154</v>
      </c>
      <c r="B3" s="282"/>
      <c r="C3" s="282"/>
      <c r="D3" s="307" t="s">
        <v>112</v>
      </c>
      <c r="E3" s="307" t="s">
        <v>0</v>
      </c>
      <c r="F3" s="283" t="s">
        <v>118</v>
      </c>
      <c r="G3" s="314" t="s">
        <v>119</v>
      </c>
      <c r="H3" s="285" t="s">
        <v>120</v>
      </c>
      <c r="I3" s="285" t="s">
        <v>121</v>
      </c>
      <c r="J3" s="315" t="s">
        <v>122</v>
      </c>
      <c r="K3" s="286" t="s">
        <v>123</v>
      </c>
    </row>
    <row r="4" spans="1:11" s="287" customFormat="1" ht="15" hidden="1" x14ac:dyDescent="0.25">
      <c r="A4" s="282"/>
      <c r="B4" s="282"/>
      <c r="C4" s="282"/>
      <c r="D4" s="307"/>
      <c r="E4" s="307"/>
      <c r="F4" s="283" t="s">
        <v>124</v>
      </c>
      <c r="G4" s="314"/>
      <c r="H4" s="284" t="s">
        <v>125</v>
      </c>
      <c r="I4" s="284" t="s">
        <v>126</v>
      </c>
      <c r="J4" s="315" t="s">
        <v>127</v>
      </c>
      <c r="K4" s="286" t="s">
        <v>128</v>
      </c>
    </row>
    <row r="5" spans="1:11" s="287" customFormat="1" ht="15" hidden="1" x14ac:dyDescent="0.25">
      <c r="A5" s="282"/>
      <c r="B5" s="282"/>
      <c r="C5" s="282"/>
      <c r="D5" s="307"/>
      <c r="E5" s="307"/>
      <c r="F5" s="283" t="s">
        <v>129</v>
      </c>
      <c r="G5" s="314"/>
      <c r="H5" s="284" t="s">
        <v>130</v>
      </c>
      <c r="I5" s="284" t="s">
        <v>131</v>
      </c>
      <c r="J5" s="316" t="s">
        <v>132</v>
      </c>
      <c r="K5" s="286" t="s">
        <v>133</v>
      </c>
    </row>
    <row r="6" spans="1:11" s="287" customFormat="1" ht="15" hidden="1" x14ac:dyDescent="0.25">
      <c r="A6" s="282"/>
      <c r="B6" s="282"/>
      <c r="C6" s="282"/>
      <c r="D6" s="307"/>
      <c r="E6" s="307"/>
      <c r="F6" s="288"/>
      <c r="G6" s="314"/>
      <c r="H6" s="288"/>
      <c r="I6" s="288"/>
      <c r="J6" s="314"/>
      <c r="K6" s="288" t="s">
        <v>134</v>
      </c>
    </row>
    <row r="7" spans="1:11" s="287" customFormat="1" ht="15" hidden="1" x14ac:dyDescent="0.25">
      <c r="A7" s="282"/>
      <c r="B7" s="282"/>
      <c r="C7" s="282"/>
      <c r="D7" s="307"/>
      <c r="E7" s="307"/>
      <c r="F7" s="288"/>
      <c r="G7" s="314"/>
      <c r="H7" s="288"/>
      <c r="I7" s="288"/>
      <c r="J7" s="314"/>
      <c r="K7" s="288" t="s">
        <v>135</v>
      </c>
    </row>
    <row r="8" spans="1:11" s="287" customFormat="1" ht="15" hidden="1" x14ac:dyDescent="0.25">
      <c r="A8" s="282"/>
      <c r="B8" s="282"/>
      <c r="C8" s="282"/>
      <c r="D8" s="308"/>
      <c r="E8" s="308"/>
      <c r="F8" s="288"/>
      <c r="G8" s="314"/>
      <c r="H8" s="288"/>
      <c r="I8" s="288"/>
      <c r="J8" s="314"/>
      <c r="K8" s="288" t="s">
        <v>136</v>
      </c>
    </row>
    <row r="9" spans="1:11" s="289" customFormat="1" x14ac:dyDescent="0.3">
      <c r="A9" s="290">
        <v>1</v>
      </c>
      <c r="B9" s="290" t="s">
        <v>231</v>
      </c>
      <c r="C9" s="290"/>
      <c r="D9" s="309"/>
      <c r="E9" s="309"/>
      <c r="F9" s="290"/>
      <c r="G9" s="309"/>
      <c r="H9" s="290"/>
      <c r="I9" s="290"/>
      <c r="J9" s="309"/>
      <c r="K9" s="290"/>
    </row>
    <row r="10" spans="1:11" x14ac:dyDescent="0.3">
      <c r="A10" s="291"/>
      <c r="C10" s="304" t="s">
        <v>169</v>
      </c>
      <c r="D10" s="329">
        <v>6.8627450980392163E-2</v>
      </c>
      <c r="E10" s="329">
        <v>4.7619047619047616E-2</v>
      </c>
      <c r="F10" s="327">
        <v>0.17073170731707318</v>
      </c>
      <c r="G10" s="329">
        <v>0.17241379310344829</v>
      </c>
      <c r="H10" s="327">
        <v>4.7619047619047616E-2</v>
      </c>
      <c r="I10" s="327">
        <v>9.6153846153846159E-2</v>
      </c>
      <c r="J10" s="329">
        <v>0.12121212121212122</v>
      </c>
      <c r="K10" s="327">
        <v>7.8431372549019607E-2</v>
      </c>
    </row>
    <row r="11" spans="1:11" x14ac:dyDescent="0.3">
      <c r="A11" s="291"/>
      <c r="C11" s="304" t="s">
        <v>170</v>
      </c>
      <c r="D11" s="329">
        <v>0.10784313725490197</v>
      </c>
      <c r="E11" s="329">
        <v>0.14285714285714285</v>
      </c>
      <c r="F11" s="327">
        <v>7.3170731707317069E-2</v>
      </c>
      <c r="G11" s="329">
        <v>0.10344827586206896</v>
      </c>
      <c r="H11" s="327">
        <v>0.11904761904761904</v>
      </c>
      <c r="I11" s="327">
        <v>0.15384615384615385</v>
      </c>
      <c r="J11" s="329">
        <v>0.15151515151515152</v>
      </c>
      <c r="K11" s="327">
        <v>9.8039215686274508E-2</v>
      </c>
    </row>
    <row r="12" spans="1:11" x14ac:dyDescent="0.3">
      <c r="A12" s="291"/>
      <c r="C12" s="304" t="s">
        <v>171</v>
      </c>
      <c r="D12" s="329">
        <v>0.17156862745098039</v>
      </c>
      <c r="E12" s="329">
        <v>0.14285714285714285</v>
      </c>
      <c r="F12" s="327">
        <v>0.21951219512195122</v>
      </c>
      <c r="G12" s="329">
        <v>0.20689655172413793</v>
      </c>
      <c r="H12" s="327">
        <v>0.11904761904761904</v>
      </c>
      <c r="I12" s="327">
        <v>0.13461538461538461</v>
      </c>
      <c r="J12" s="329">
        <v>0.13636363636363635</v>
      </c>
      <c r="K12" s="327">
        <v>0.17647058823529413</v>
      </c>
    </row>
    <row r="13" spans="1:11" x14ac:dyDescent="0.3">
      <c r="A13" s="291"/>
      <c r="C13" s="304" t="s">
        <v>172</v>
      </c>
      <c r="D13" s="329">
        <v>2.4509803921568627E-2</v>
      </c>
      <c r="E13" s="329">
        <v>1.5873015873015872E-2</v>
      </c>
      <c r="F13" s="327">
        <v>2.4390243902439025E-2</v>
      </c>
      <c r="G13" s="329">
        <v>0</v>
      </c>
      <c r="H13" s="327">
        <v>4.7619047619047616E-2</v>
      </c>
      <c r="I13" s="327">
        <v>0</v>
      </c>
      <c r="J13" s="329">
        <v>0</v>
      </c>
      <c r="K13" s="327">
        <v>1.9607843137254902E-2</v>
      </c>
    </row>
    <row r="14" spans="1:11" ht="15" x14ac:dyDescent="0.25">
      <c r="A14" s="291"/>
      <c r="C14" s="304" t="s">
        <v>173</v>
      </c>
      <c r="D14" s="329">
        <v>0.62745098039215685</v>
      </c>
      <c r="E14" s="329">
        <v>0.65079365079365081</v>
      </c>
      <c r="F14" s="327">
        <v>0.51219512195121952</v>
      </c>
      <c r="G14" s="329">
        <v>0.51724137931034486</v>
      </c>
      <c r="H14" s="327">
        <v>0.66666666666666663</v>
      </c>
      <c r="I14" s="327">
        <v>0.61538461538461542</v>
      </c>
      <c r="J14" s="329">
        <v>0.59090909090909094</v>
      </c>
      <c r="K14" s="327">
        <v>0.62745098039215685</v>
      </c>
    </row>
    <row r="15" spans="1:11" ht="15" hidden="1" customHeight="1" x14ac:dyDescent="0.25">
      <c r="A15" s="291"/>
      <c r="B15" s="292" t="s">
        <v>140</v>
      </c>
      <c r="C15" s="304" t="s">
        <v>140</v>
      </c>
      <c r="D15" s="329"/>
      <c r="E15" s="329"/>
      <c r="F15" s="327"/>
      <c r="G15" s="329"/>
      <c r="H15" s="327"/>
      <c r="I15" s="327"/>
      <c r="J15" s="329"/>
      <c r="K15" s="327"/>
    </row>
    <row r="16" spans="1:11" s="289" customFormat="1" x14ac:dyDescent="0.3">
      <c r="A16" s="290">
        <v>2</v>
      </c>
      <c r="B16" s="290" t="s">
        <v>230</v>
      </c>
      <c r="C16" s="290"/>
      <c r="D16" s="335"/>
      <c r="E16" s="328"/>
      <c r="F16" s="324"/>
      <c r="G16" s="328"/>
      <c r="H16" s="324"/>
      <c r="I16" s="324"/>
      <c r="J16" s="328"/>
      <c r="K16" s="324"/>
    </row>
    <row r="17" spans="1:22" ht="15" customHeight="1" x14ac:dyDescent="0.3">
      <c r="A17" s="294"/>
      <c r="C17" s="296" t="s">
        <v>174</v>
      </c>
      <c r="D17" s="329">
        <v>0.41666666666666669</v>
      </c>
      <c r="E17" s="475" t="s">
        <v>393</v>
      </c>
      <c r="F17" s="475"/>
      <c r="G17" s="475"/>
      <c r="H17" s="475"/>
      <c r="I17" s="475"/>
      <c r="J17" s="475"/>
      <c r="K17" s="476"/>
      <c r="N17" s="243"/>
      <c r="O17" s="243"/>
      <c r="P17" s="243"/>
      <c r="Q17" s="243"/>
      <c r="R17" s="243"/>
      <c r="S17" s="243"/>
      <c r="T17" s="243"/>
      <c r="U17" s="243"/>
      <c r="V17" s="243"/>
    </row>
    <row r="18" spans="1:22" x14ac:dyDescent="0.3">
      <c r="A18" s="294"/>
      <c r="C18" s="296" t="s">
        <v>175</v>
      </c>
      <c r="D18" s="329">
        <v>0.1111111111111111</v>
      </c>
      <c r="E18" s="463"/>
      <c r="F18" s="463"/>
      <c r="G18" s="463"/>
      <c r="H18" s="463"/>
      <c r="I18" s="463"/>
      <c r="J18" s="463"/>
      <c r="K18" s="477"/>
      <c r="N18" s="243"/>
      <c r="O18" s="461"/>
      <c r="P18" s="461"/>
      <c r="Q18" s="461"/>
      <c r="R18" s="461"/>
      <c r="S18" s="461"/>
      <c r="T18" s="461"/>
      <c r="U18" s="461"/>
      <c r="V18" s="243"/>
    </row>
    <row r="19" spans="1:22" x14ac:dyDescent="0.3">
      <c r="A19" s="294"/>
      <c r="C19" s="296" t="s">
        <v>176</v>
      </c>
      <c r="D19" s="329">
        <v>0.83333333333333337</v>
      </c>
      <c r="E19" s="463"/>
      <c r="F19" s="463"/>
      <c r="G19" s="463"/>
      <c r="H19" s="463"/>
      <c r="I19" s="463"/>
      <c r="J19" s="463"/>
      <c r="K19" s="477"/>
      <c r="N19" s="243"/>
      <c r="O19" s="461"/>
      <c r="P19" s="461"/>
      <c r="Q19" s="461"/>
      <c r="R19" s="461"/>
      <c r="S19" s="461"/>
      <c r="T19" s="461"/>
      <c r="U19" s="461"/>
      <c r="V19" s="243"/>
    </row>
    <row r="20" spans="1:22" x14ac:dyDescent="0.3">
      <c r="A20" s="294"/>
      <c r="C20" s="296" t="s">
        <v>177</v>
      </c>
      <c r="D20" s="329">
        <v>0</v>
      </c>
      <c r="E20" s="463"/>
      <c r="F20" s="463"/>
      <c r="G20" s="463"/>
      <c r="H20" s="463"/>
      <c r="I20" s="463"/>
      <c r="J20" s="463"/>
      <c r="K20" s="477"/>
      <c r="N20" s="243"/>
      <c r="O20" s="461"/>
      <c r="P20" s="461"/>
      <c r="Q20" s="461"/>
      <c r="R20" s="461"/>
      <c r="S20" s="461"/>
      <c r="T20" s="461"/>
      <c r="U20" s="461"/>
      <c r="V20" s="243"/>
    </row>
    <row r="21" spans="1:22" x14ac:dyDescent="0.3">
      <c r="A21" s="294"/>
      <c r="C21" s="296" t="s">
        <v>178</v>
      </c>
      <c r="D21" s="329">
        <v>0</v>
      </c>
      <c r="E21" s="463"/>
      <c r="F21" s="463"/>
      <c r="G21" s="463"/>
      <c r="H21" s="463"/>
      <c r="I21" s="463"/>
      <c r="J21" s="463"/>
      <c r="K21" s="477"/>
      <c r="N21" s="243"/>
      <c r="O21" s="461"/>
      <c r="P21" s="461"/>
      <c r="Q21" s="461"/>
      <c r="R21" s="461"/>
      <c r="S21" s="461"/>
      <c r="T21" s="461"/>
      <c r="U21" s="461"/>
      <c r="V21" s="243"/>
    </row>
    <row r="22" spans="1:22" x14ac:dyDescent="0.3">
      <c r="A22" s="294"/>
      <c r="C22" s="296" t="s">
        <v>179</v>
      </c>
      <c r="D22" s="329">
        <v>0.33333333333333331</v>
      </c>
      <c r="E22" s="463"/>
      <c r="F22" s="463"/>
      <c r="G22" s="463"/>
      <c r="H22" s="463"/>
      <c r="I22" s="463"/>
      <c r="J22" s="463"/>
      <c r="K22" s="477"/>
      <c r="N22" s="243"/>
      <c r="O22" s="461"/>
      <c r="P22" s="461"/>
      <c r="Q22" s="461"/>
      <c r="R22" s="461"/>
      <c r="S22" s="461"/>
      <c r="T22" s="461"/>
      <c r="U22" s="461"/>
      <c r="V22" s="243"/>
    </row>
    <row r="23" spans="1:22" x14ac:dyDescent="0.3">
      <c r="A23" s="294"/>
      <c r="C23" s="296" t="s">
        <v>180</v>
      </c>
      <c r="D23" s="329">
        <v>5.5555555555555552E-2</v>
      </c>
      <c r="E23" s="463"/>
      <c r="F23" s="463"/>
      <c r="G23" s="463"/>
      <c r="H23" s="463"/>
      <c r="I23" s="463"/>
      <c r="J23" s="463"/>
      <c r="K23" s="477"/>
      <c r="N23" s="243"/>
      <c r="O23" s="461"/>
      <c r="P23" s="461"/>
      <c r="Q23" s="461"/>
      <c r="R23" s="461"/>
      <c r="S23" s="461"/>
      <c r="T23" s="461"/>
      <c r="U23" s="461"/>
      <c r="V23" s="243"/>
    </row>
    <row r="24" spans="1:22" x14ac:dyDescent="0.3">
      <c r="A24" s="294"/>
      <c r="C24" s="296" t="s">
        <v>181</v>
      </c>
      <c r="D24" s="329">
        <v>8.3333333333333329E-2</v>
      </c>
      <c r="E24" s="463"/>
      <c r="F24" s="463"/>
      <c r="G24" s="463"/>
      <c r="H24" s="463"/>
      <c r="I24" s="463"/>
      <c r="J24" s="463"/>
      <c r="K24" s="477"/>
      <c r="N24" s="243"/>
      <c r="O24" s="461"/>
      <c r="P24" s="461"/>
      <c r="Q24" s="461"/>
      <c r="R24" s="461"/>
      <c r="S24" s="461"/>
      <c r="T24" s="461"/>
      <c r="U24" s="461"/>
      <c r="V24" s="243"/>
    </row>
    <row r="25" spans="1:22" x14ac:dyDescent="0.3">
      <c r="A25" s="294"/>
      <c r="C25" s="296" t="s">
        <v>182</v>
      </c>
      <c r="D25" s="329">
        <v>0</v>
      </c>
      <c r="E25" s="463"/>
      <c r="F25" s="463"/>
      <c r="G25" s="463"/>
      <c r="H25" s="463"/>
      <c r="I25" s="463"/>
      <c r="J25" s="463"/>
      <c r="K25" s="477"/>
      <c r="N25" s="243"/>
      <c r="O25" s="461"/>
      <c r="P25" s="461"/>
      <c r="Q25" s="461"/>
      <c r="R25" s="461"/>
      <c r="S25" s="461"/>
      <c r="T25" s="461"/>
      <c r="U25" s="461"/>
      <c r="V25" s="243"/>
    </row>
    <row r="26" spans="1:22" x14ac:dyDescent="0.3">
      <c r="A26" s="317"/>
      <c r="C26" s="296" t="s">
        <v>183</v>
      </c>
      <c r="D26" s="329">
        <v>0</v>
      </c>
      <c r="E26" s="463"/>
      <c r="F26" s="463"/>
      <c r="G26" s="463"/>
      <c r="H26" s="463"/>
      <c r="I26" s="463"/>
      <c r="J26" s="463"/>
      <c r="K26" s="477"/>
      <c r="N26" s="243"/>
      <c r="O26" s="461"/>
      <c r="P26" s="461"/>
      <c r="Q26" s="461"/>
      <c r="R26" s="461"/>
      <c r="S26" s="461"/>
      <c r="T26" s="461"/>
      <c r="U26" s="461"/>
      <c r="V26" s="243"/>
    </row>
    <row r="27" spans="1:22" x14ac:dyDescent="0.3">
      <c r="A27" s="317"/>
      <c r="C27" s="296" t="s">
        <v>184</v>
      </c>
      <c r="D27" s="329">
        <v>2.7777777777777776E-2</v>
      </c>
      <c r="E27" s="463"/>
      <c r="F27" s="463"/>
      <c r="G27" s="463"/>
      <c r="H27" s="463"/>
      <c r="I27" s="463"/>
      <c r="J27" s="463"/>
      <c r="K27" s="477"/>
      <c r="N27" s="243"/>
      <c r="O27" s="461"/>
      <c r="P27" s="461"/>
      <c r="Q27" s="461"/>
      <c r="R27" s="461"/>
      <c r="S27" s="461"/>
      <c r="T27" s="461"/>
      <c r="U27" s="461"/>
      <c r="V27" s="243"/>
    </row>
    <row r="28" spans="1:22" ht="15" hidden="1" customHeight="1" x14ac:dyDescent="0.25">
      <c r="A28" s="317"/>
      <c r="D28" s="336"/>
      <c r="E28" s="336"/>
      <c r="F28" s="338"/>
      <c r="G28" s="336"/>
      <c r="H28" s="338"/>
      <c r="I28" s="338"/>
      <c r="J28" s="339"/>
      <c r="K28" s="338"/>
      <c r="N28" s="243"/>
      <c r="O28" s="461"/>
      <c r="P28" s="461"/>
      <c r="Q28" s="461"/>
      <c r="R28" s="461"/>
      <c r="S28" s="461"/>
      <c r="T28" s="461"/>
      <c r="U28" s="461"/>
      <c r="V28" s="243"/>
    </row>
    <row r="29" spans="1:22" s="289" customFormat="1" x14ac:dyDescent="0.3">
      <c r="A29" s="290">
        <v>3</v>
      </c>
      <c r="B29" s="290" t="s">
        <v>330</v>
      </c>
      <c r="C29" s="290"/>
      <c r="D29" s="335"/>
      <c r="E29" s="328"/>
      <c r="F29" s="324"/>
      <c r="G29" s="328"/>
      <c r="H29" s="324"/>
      <c r="I29" s="324"/>
      <c r="J29" s="328"/>
      <c r="K29" s="324"/>
    </row>
    <row r="30" spans="1:22" ht="15" customHeight="1" x14ac:dyDescent="0.3">
      <c r="A30" s="317"/>
      <c r="C30" s="296" t="s">
        <v>321</v>
      </c>
      <c r="D30" s="336">
        <v>0.38461538461538464</v>
      </c>
      <c r="E30" s="462" t="s">
        <v>393</v>
      </c>
      <c r="F30" s="463"/>
      <c r="G30" s="463"/>
      <c r="H30" s="463"/>
      <c r="I30" s="463"/>
      <c r="J30" s="463"/>
      <c r="K30" s="463"/>
    </row>
    <row r="31" spans="1:22" x14ac:dyDescent="0.3">
      <c r="A31" s="317"/>
      <c r="C31" s="296" t="s">
        <v>323</v>
      </c>
      <c r="D31" s="336">
        <v>0.38461538461538464</v>
      </c>
      <c r="E31" s="462"/>
      <c r="F31" s="463"/>
      <c r="G31" s="463"/>
      <c r="H31" s="463"/>
      <c r="I31" s="463"/>
      <c r="J31" s="463"/>
      <c r="K31" s="463"/>
    </row>
    <row r="32" spans="1:22" x14ac:dyDescent="0.3">
      <c r="A32" s="317"/>
      <c r="C32" s="296" t="s">
        <v>324</v>
      </c>
      <c r="D32" s="336">
        <v>0.35897435897435898</v>
      </c>
      <c r="E32" s="462"/>
      <c r="F32" s="463"/>
      <c r="G32" s="463"/>
      <c r="H32" s="463"/>
      <c r="I32" s="463"/>
      <c r="J32" s="463"/>
      <c r="K32" s="463"/>
    </row>
    <row r="33" spans="1:11" x14ac:dyDescent="0.3">
      <c r="A33" s="317"/>
      <c r="C33" s="296" t="s">
        <v>325</v>
      </c>
      <c r="D33" s="336">
        <v>0</v>
      </c>
      <c r="E33" s="462"/>
      <c r="F33" s="463"/>
      <c r="G33" s="463"/>
      <c r="H33" s="463"/>
      <c r="I33" s="463"/>
      <c r="J33" s="463"/>
      <c r="K33" s="463"/>
    </row>
    <row r="34" spans="1:11" x14ac:dyDescent="0.3">
      <c r="A34" s="317"/>
      <c r="C34" s="296" t="s">
        <v>326</v>
      </c>
      <c r="D34" s="336">
        <v>0</v>
      </c>
      <c r="E34" s="462"/>
      <c r="F34" s="463"/>
      <c r="G34" s="463"/>
      <c r="H34" s="463"/>
      <c r="I34" s="463"/>
      <c r="J34" s="463"/>
      <c r="K34" s="463"/>
    </row>
    <row r="35" spans="1:11" x14ac:dyDescent="0.3">
      <c r="A35" s="317"/>
      <c r="C35" s="296" t="s">
        <v>327</v>
      </c>
      <c r="D35" s="336">
        <v>0</v>
      </c>
      <c r="E35" s="462"/>
      <c r="F35" s="463"/>
      <c r="G35" s="463"/>
      <c r="H35" s="463"/>
      <c r="I35" s="463"/>
      <c r="J35" s="463"/>
      <c r="K35" s="463"/>
    </row>
    <row r="36" spans="1:11" x14ac:dyDescent="0.3">
      <c r="A36" s="317"/>
      <c r="C36" s="296" t="s">
        <v>328</v>
      </c>
      <c r="D36" s="336">
        <v>0</v>
      </c>
      <c r="E36" s="462"/>
      <c r="F36" s="463"/>
      <c r="G36" s="463"/>
      <c r="H36" s="463"/>
      <c r="I36" s="463"/>
      <c r="J36" s="463"/>
      <c r="K36" s="463"/>
    </row>
    <row r="37" spans="1:11" ht="15" hidden="1" customHeight="1" x14ac:dyDescent="0.25">
      <c r="A37" s="317"/>
      <c r="D37" s="336">
        <v>0</v>
      </c>
      <c r="E37" s="336"/>
      <c r="F37" s="338"/>
      <c r="G37" s="336"/>
      <c r="H37" s="338"/>
      <c r="I37" s="338"/>
      <c r="J37" s="339"/>
      <c r="K37" s="338"/>
    </row>
    <row r="38" spans="1:11" s="289" customFormat="1" ht="15" customHeight="1" x14ac:dyDescent="0.3">
      <c r="A38" s="290">
        <v>4.0999999999999996</v>
      </c>
      <c r="B38" s="290" t="s">
        <v>394</v>
      </c>
      <c r="C38" s="290"/>
      <c r="D38" s="335"/>
      <c r="E38" s="328"/>
      <c r="F38" s="324"/>
      <c r="G38" s="328"/>
      <c r="H38" s="324"/>
      <c r="I38" s="324"/>
      <c r="J38" s="328"/>
      <c r="K38" s="324"/>
    </row>
    <row r="39" spans="1:11" ht="15" customHeight="1" x14ac:dyDescent="0.3">
      <c r="A39" s="317"/>
      <c r="B39" s="280"/>
      <c r="C39" s="304" t="s">
        <v>206</v>
      </c>
      <c r="D39" s="336">
        <v>0.67368421052631577</v>
      </c>
      <c r="E39" s="336">
        <v>0.77586206896551724</v>
      </c>
      <c r="F39" s="338">
        <v>0.75</v>
      </c>
      <c r="G39" s="336">
        <v>0.66666666666666663</v>
      </c>
      <c r="H39" s="338">
        <v>0.76470588235294112</v>
      </c>
      <c r="I39" s="338">
        <v>0.875</v>
      </c>
      <c r="J39" s="339">
        <v>0.84745762711864403</v>
      </c>
      <c r="K39" s="338">
        <v>0.66666666666666663</v>
      </c>
    </row>
    <row r="40" spans="1:11" ht="15" customHeight="1" x14ac:dyDescent="0.3">
      <c r="A40" s="317"/>
      <c r="B40" s="280"/>
      <c r="C40" s="304" t="s">
        <v>207</v>
      </c>
      <c r="D40" s="336">
        <v>0.32631578947368423</v>
      </c>
      <c r="E40" s="336">
        <v>0.22413793103448276</v>
      </c>
      <c r="F40" s="338">
        <v>0.25</v>
      </c>
      <c r="G40" s="336">
        <v>0.33333333333333331</v>
      </c>
      <c r="H40" s="338">
        <v>0.23529411764705882</v>
      </c>
      <c r="I40" s="338">
        <v>0.125</v>
      </c>
      <c r="J40" s="339">
        <v>0.15254237288135594</v>
      </c>
      <c r="K40" s="338">
        <v>0.33333333333333331</v>
      </c>
    </row>
    <row r="41" spans="1:11" ht="15" customHeight="1" x14ac:dyDescent="0.3">
      <c r="A41" s="317"/>
      <c r="B41" s="280"/>
      <c r="C41" s="304" t="s">
        <v>182</v>
      </c>
      <c r="D41" s="336">
        <v>0</v>
      </c>
      <c r="E41" s="336">
        <v>0</v>
      </c>
      <c r="F41" s="338">
        <v>0</v>
      </c>
      <c r="G41" s="336">
        <v>0</v>
      </c>
      <c r="H41" s="338">
        <v>0</v>
      </c>
      <c r="I41" s="338">
        <v>0</v>
      </c>
      <c r="J41" s="339">
        <v>0</v>
      </c>
      <c r="K41" s="338">
        <v>0</v>
      </c>
    </row>
    <row r="42" spans="1:11" ht="15" hidden="1" customHeight="1" x14ac:dyDescent="0.25">
      <c r="A42" s="317"/>
      <c r="B42" s="280" t="s">
        <v>140</v>
      </c>
      <c r="C42" s="304"/>
      <c r="D42" s="336"/>
      <c r="E42" s="336"/>
      <c r="F42" s="338"/>
      <c r="G42" s="336"/>
      <c r="H42" s="338"/>
      <c r="I42" s="338"/>
      <c r="J42" s="339"/>
      <c r="K42" s="338"/>
    </row>
    <row r="43" spans="1:11" s="289" customFormat="1" x14ac:dyDescent="0.3">
      <c r="A43" s="290">
        <v>4.2</v>
      </c>
      <c r="B43" s="290" t="s">
        <v>229</v>
      </c>
      <c r="C43" s="290"/>
      <c r="D43" s="335"/>
      <c r="E43" s="328"/>
      <c r="F43" s="324"/>
      <c r="G43" s="328"/>
      <c r="H43" s="324"/>
      <c r="I43" s="324"/>
      <c r="J43" s="328"/>
      <c r="K43" s="324"/>
    </row>
    <row r="44" spans="1:11" x14ac:dyDescent="0.3">
      <c r="A44" s="291"/>
      <c r="C44" s="297" t="s">
        <v>186</v>
      </c>
      <c r="D44" s="329">
        <v>3.2000000000000001E-2</v>
      </c>
      <c r="E44" s="331">
        <v>0</v>
      </c>
      <c r="F44" s="326">
        <v>3.4482758620689655E-2</v>
      </c>
      <c r="G44" s="331">
        <v>5.5555555555555552E-2</v>
      </c>
      <c r="H44" s="326">
        <v>3.8461538461538464E-2</v>
      </c>
      <c r="I44" s="326">
        <v>0</v>
      </c>
      <c r="J44" s="331">
        <v>0</v>
      </c>
      <c r="K44" s="326">
        <v>6.6666666666666666E-2</v>
      </c>
    </row>
    <row r="45" spans="1:11" x14ac:dyDescent="0.3">
      <c r="A45" s="291"/>
      <c r="C45" s="297" t="s">
        <v>187</v>
      </c>
      <c r="D45" s="329">
        <v>0</v>
      </c>
      <c r="E45" s="331">
        <v>0</v>
      </c>
      <c r="F45" s="326">
        <v>0</v>
      </c>
      <c r="G45" s="331">
        <v>0</v>
      </c>
      <c r="H45" s="326">
        <v>0</v>
      </c>
      <c r="I45" s="326">
        <v>0</v>
      </c>
      <c r="J45" s="331">
        <v>0</v>
      </c>
      <c r="K45" s="326">
        <v>0</v>
      </c>
    </row>
    <row r="46" spans="1:11" x14ac:dyDescent="0.3">
      <c r="A46" s="291"/>
      <c r="C46" s="297" t="s">
        <v>188</v>
      </c>
      <c r="D46" s="329">
        <v>0.28000000000000003</v>
      </c>
      <c r="E46" s="331">
        <v>0.28888888888888886</v>
      </c>
      <c r="F46" s="326">
        <v>0.34482758620689657</v>
      </c>
      <c r="G46" s="331">
        <v>0.44444444444444442</v>
      </c>
      <c r="H46" s="326">
        <v>0.34615384615384615</v>
      </c>
      <c r="I46" s="326">
        <v>0.34146341463414637</v>
      </c>
      <c r="J46" s="331">
        <v>0.38775510204081631</v>
      </c>
      <c r="K46" s="326">
        <v>0.33333333333333331</v>
      </c>
    </row>
    <row r="47" spans="1:11" x14ac:dyDescent="0.3">
      <c r="A47" s="291"/>
      <c r="C47" s="297" t="s">
        <v>189</v>
      </c>
      <c r="D47" s="329">
        <v>0</v>
      </c>
      <c r="E47" s="331">
        <v>0</v>
      </c>
      <c r="F47" s="326">
        <v>0</v>
      </c>
      <c r="G47" s="331">
        <v>0</v>
      </c>
      <c r="H47" s="326">
        <v>0</v>
      </c>
      <c r="I47" s="326">
        <v>0</v>
      </c>
      <c r="J47" s="331">
        <v>0</v>
      </c>
      <c r="K47" s="326">
        <v>0</v>
      </c>
    </row>
    <row r="48" spans="1:11" x14ac:dyDescent="0.3">
      <c r="A48" s="291"/>
      <c r="C48" s="297" t="s">
        <v>190</v>
      </c>
      <c r="D48" s="329">
        <v>0.92</v>
      </c>
      <c r="E48" s="331">
        <v>0.9555555555555556</v>
      </c>
      <c r="F48" s="326">
        <v>0.82758620689655171</v>
      </c>
      <c r="G48" s="331">
        <v>0.83333333333333337</v>
      </c>
      <c r="H48" s="326">
        <v>0.92307692307692313</v>
      </c>
      <c r="I48" s="326">
        <v>1</v>
      </c>
      <c r="J48" s="331">
        <v>0.95918367346938771</v>
      </c>
      <c r="K48" s="326">
        <v>0.93333333333333335</v>
      </c>
    </row>
    <row r="49" spans="1:20" x14ac:dyDescent="0.3">
      <c r="A49" s="291"/>
      <c r="C49" s="297" t="s">
        <v>191</v>
      </c>
      <c r="D49" s="329">
        <v>6.4000000000000001E-2</v>
      </c>
      <c r="E49" s="331">
        <v>0.13333333333333333</v>
      </c>
      <c r="F49" s="326">
        <v>3.4482758620689655E-2</v>
      </c>
      <c r="G49" s="331">
        <v>5.5555555555555552E-2</v>
      </c>
      <c r="H49" s="326">
        <v>7.6923076923076927E-2</v>
      </c>
      <c r="I49" s="326">
        <v>0.12195121951219512</v>
      </c>
      <c r="J49" s="331">
        <v>0.12244897959183673</v>
      </c>
      <c r="K49" s="326">
        <v>6.6666666666666666E-2</v>
      </c>
    </row>
    <row r="50" spans="1:20" x14ac:dyDescent="0.3">
      <c r="A50" s="291"/>
      <c r="C50" s="297" t="s">
        <v>192</v>
      </c>
      <c r="D50" s="329">
        <v>0</v>
      </c>
      <c r="E50" s="331">
        <v>0</v>
      </c>
      <c r="F50" s="326">
        <v>0</v>
      </c>
      <c r="G50" s="331">
        <v>0</v>
      </c>
      <c r="H50" s="326">
        <v>0</v>
      </c>
      <c r="I50" s="326">
        <v>0</v>
      </c>
      <c r="J50" s="331">
        <v>0</v>
      </c>
      <c r="K50" s="326">
        <v>0</v>
      </c>
    </row>
    <row r="51" spans="1:20" x14ac:dyDescent="0.3">
      <c r="A51" s="291"/>
      <c r="C51" s="297" t="s">
        <v>193</v>
      </c>
      <c r="D51" s="329">
        <v>0.35199999999999998</v>
      </c>
      <c r="E51" s="331">
        <v>0.33333333333333331</v>
      </c>
      <c r="F51" s="326">
        <v>0.27586206896551724</v>
      </c>
      <c r="G51" s="331">
        <v>0.1111111111111111</v>
      </c>
      <c r="H51" s="326">
        <v>0.11538461538461539</v>
      </c>
      <c r="I51" s="326">
        <v>9.7560975609756101E-2</v>
      </c>
      <c r="J51" s="331">
        <v>4.0816326530612242E-2</v>
      </c>
      <c r="K51" s="326">
        <v>0.2</v>
      </c>
    </row>
    <row r="52" spans="1:20" x14ac:dyDescent="0.3">
      <c r="A52" s="291"/>
      <c r="C52" s="298" t="s">
        <v>194</v>
      </c>
      <c r="D52" s="329">
        <v>0</v>
      </c>
      <c r="E52" s="331">
        <v>0</v>
      </c>
      <c r="F52" s="326">
        <v>0</v>
      </c>
      <c r="G52" s="331">
        <v>0</v>
      </c>
      <c r="H52" s="326">
        <v>0</v>
      </c>
      <c r="I52" s="326">
        <v>0</v>
      </c>
      <c r="J52" s="331">
        <v>0</v>
      </c>
      <c r="K52" s="326">
        <v>0</v>
      </c>
    </row>
    <row r="53" spans="1:20" ht="15" hidden="1" customHeight="1" x14ac:dyDescent="0.25">
      <c r="A53" s="291"/>
      <c r="C53" s="304" t="s">
        <v>140</v>
      </c>
      <c r="D53" s="329"/>
      <c r="E53" s="331"/>
      <c r="F53" s="326"/>
      <c r="G53" s="331"/>
      <c r="H53" s="326"/>
      <c r="I53" s="326"/>
      <c r="J53" s="331"/>
      <c r="K53" s="326"/>
    </row>
    <row r="54" spans="1:20" s="289" customFormat="1" x14ac:dyDescent="0.3">
      <c r="A54" s="290">
        <v>4.3</v>
      </c>
      <c r="B54" s="290" t="s">
        <v>406</v>
      </c>
      <c r="C54" s="290"/>
      <c r="D54" s="335"/>
      <c r="E54" s="328"/>
      <c r="F54" s="324"/>
      <c r="G54" s="328"/>
      <c r="H54" s="324"/>
      <c r="I54" s="324"/>
      <c r="J54" s="328"/>
      <c r="K54" s="324"/>
    </row>
    <row r="55" spans="1:20" ht="15" customHeight="1" x14ac:dyDescent="0.3">
      <c r="A55" s="291"/>
      <c r="C55" s="298" t="s">
        <v>206</v>
      </c>
      <c r="D55" s="329">
        <v>0.82080924855491333</v>
      </c>
      <c r="E55" s="331">
        <v>0.79245283018867929</v>
      </c>
      <c r="F55" s="326">
        <v>0.94285714285714284</v>
      </c>
      <c r="G55" s="331">
        <v>0.91304347826086951</v>
      </c>
      <c r="H55" s="326">
        <v>0.83870967741935487</v>
      </c>
      <c r="I55" s="326">
        <v>0.875</v>
      </c>
      <c r="J55" s="331">
        <v>0.86274509803921573</v>
      </c>
      <c r="K55" s="326">
        <v>0.86842105263157898</v>
      </c>
    </row>
    <row r="56" spans="1:20" ht="15" customHeight="1" x14ac:dyDescent="0.3">
      <c r="A56" s="291"/>
      <c r="C56" s="298" t="s">
        <v>207</v>
      </c>
      <c r="D56" s="329">
        <v>0.17341040462427745</v>
      </c>
      <c r="E56" s="331">
        <v>0.20754716981132076</v>
      </c>
      <c r="F56" s="326">
        <v>5.7142857142857141E-2</v>
      </c>
      <c r="G56" s="331">
        <v>8.6956521739130432E-2</v>
      </c>
      <c r="H56" s="326">
        <v>0.16129032258064516</v>
      </c>
      <c r="I56" s="326">
        <v>0.125</v>
      </c>
      <c r="J56" s="331">
        <v>0.13725490196078433</v>
      </c>
      <c r="K56" s="326">
        <v>0.13157894736842105</v>
      </c>
    </row>
    <row r="57" spans="1:20" ht="15" customHeight="1" x14ac:dyDescent="0.3">
      <c r="A57" s="291"/>
      <c r="C57" s="304" t="s">
        <v>350</v>
      </c>
      <c r="D57" s="329">
        <v>5.7803468208092483E-3</v>
      </c>
      <c r="E57" s="331">
        <v>0</v>
      </c>
      <c r="F57" s="326">
        <v>0</v>
      </c>
      <c r="G57" s="331">
        <v>0</v>
      </c>
      <c r="H57" s="326">
        <v>0</v>
      </c>
      <c r="I57" s="326">
        <v>0</v>
      </c>
      <c r="J57" s="331">
        <v>0</v>
      </c>
      <c r="K57" s="326">
        <v>0</v>
      </c>
    </row>
    <row r="58" spans="1:20" ht="15" hidden="1" customHeight="1" x14ac:dyDescent="0.25">
      <c r="A58" s="291"/>
      <c r="B58" s="292" t="s">
        <v>140</v>
      </c>
      <c r="C58" s="304"/>
      <c r="D58" s="329"/>
      <c r="E58" s="331"/>
      <c r="F58" s="326"/>
      <c r="G58" s="331"/>
      <c r="H58" s="326"/>
      <c r="I58" s="326"/>
      <c r="J58" s="331"/>
      <c r="K58" s="326"/>
    </row>
    <row r="59" spans="1:20" s="289" customFormat="1" x14ac:dyDescent="0.3">
      <c r="A59" s="290">
        <f>5</f>
        <v>5</v>
      </c>
      <c r="B59" s="290" t="s">
        <v>228</v>
      </c>
      <c r="C59" s="290"/>
      <c r="D59" s="335"/>
      <c r="E59" s="328"/>
      <c r="F59" s="324"/>
      <c r="G59" s="328"/>
      <c r="H59" s="324"/>
      <c r="I59" s="324"/>
      <c r="J59" s="328"/>
      <c r="K59" s="324"/>
    </row>
    <row r="60" spans="1:20" x14ac:dyDescent="0.3">
      <c r="A60" s="291"/>
      <c r="C60" s="297" t="s">
        <v>195</v>
      </c>
      <c r="D60" s="329">
        <v>0.39444444444444443</v>
      </c>
      <c r="E60" s="331">
        <v>0.34615384615384615</v>
      </c>
      <c r="F60" s="326">
        <v>0.38461538461538464</v>
      </c>
      <c r="G60" s="331">
        <v>0.4642857142857143</v>
      </c>
      <c r="H60" s="326">
        <v>0.32142857142857145</v>
      </c>
      <c r="I60" s="326">
        <v>0.27906976744186046</v>
      </c>
      <c r="J60" s="331">
        <v>0.32</v>
      </c>
      <c r="K60" s="326">
        <v>0.31111111111111112</v>
      </c>
    </row>
    <row r="61" spans="1:20" x14ac:dyDescent="0.3">
      <c r="A61" s="291"/>
      <c r="C61" s="296" t="s">
        <v>196</v>
      </c>
      <c r="D61" s="329">
        <v>0.32777777777777778</v>
      </c>
      <c r="E61" s="331">
        <v>0.38461538461538464</v>
      </c>
      <c r="F61" s="326">
        <v>0.41025641025641024</v>
      </c>
      <c r="G61" s="331">
        <v>0.42857142857142855</v>
      </c>
      <c r="H61" s="326">
        <v>0.5</v>
      </c>
      <c r="I61" s="326">
        <v>0.60465116279069764</v>
      </c>
      <c r="J61" s="331">
        <v>0.6</v>
      </c>
      <c r="K61" s="326">
        <v>0.48888888888888887</v>
      </c>
      <c r="L61" s="171"/>
      <c r="M61" s="171"/>
      <c r="N61" s="171"/>
      <c r="O61" s="171"/>
      <c r="P61" s="171"/>
      <c r="Q61" s="171"/>
      <c r="R61" s="171"/>
      <c r="S61" s="171"/>
      <c r="T61" s="171"/>
    </row>
    <row r="62" spans="1:20" x14ac:dyDescent="0.3">
      <c r="A62" s="291"/>
      <c r="C62" s="296" t="s">
        <v>197</v>
      </c>
      <c r="D62" s="329">
        <v>0.26666666666666666</v>
      </c>
      <c r="E62" s="331">
        <v>0.26923076923076922</v>
      </c>
      <c r="F62" s="326">
        <v>0.17948717948717949</v>
      </c>
      <c r="G62" s="331">
        <v>7.1428571428571425E-2</v>
      </c>
      <c r="H62" s="326">
        <v>0.17857142857142858</v>
      </c>
      <c r="I62" s="326">
        <v>0.11627906976744186</v>
      </c>
      <c r="J62" s="331">
        <v>0.08</v>
      </c>
      <c r="K62" s="326">
        <v>0.17777777777777778</v>
      </c>
    </row>
    <row r="63" spans="1:20" x14ac:dyDescent="0.3">
      <c r="A63" s="291"/>
      <c r="C63" s="296" t="s">
        <v>198</v>
      </c>
      <c r="D63" s="329">
        <v>1.1111111111111112E-2</v>
      </c>
      <c r="E63" s="331">
        <v>0</v>
      </c>
      <c r="F63" s="326">
        <v>2.564102564102564E-2</v>
      </c>
      <c r="G63" s="331">
        <v>3.5714285714285712E-2</v>
      </c>
      <c r="H63" s="326">
        <v>0</v>
      </c>
      <c r="I63" s="326">
        <v>0</v>
      </c>
      <c r="J63" s="331">
        <v>0</v>
      </c>
      <c r="K63" s="326">
        <v>2.2222222222222223E-2</v>
      </c>
    </row>
    <row r="64" spans="1:20" ht="15" hidden="1" customHeight="1" x14ac:dyDescent="0.25">
      <c r="A64" s="291"/>
      <c r="B64" s="292" t="s">
        <v>140</v>
      </c>
      <c r="D64" s="329"/>
      <c r="E64" s="331"/>
      <c r="F64" s="326"/>
      <c r="G64" s="331"/>
      <c r="H64" s="326"/>
      <c r="I64" s="326"/>
      <c r="J64" s="331"/>
      <c r="K64" s="326"/>
    </row>
    <row r="65" spans="1:20" s="289" customFormat="1" x14ac:dyDescent="0.3">
      <c r="A65" s="290">
        <v>6</v>
      </c>
      <c r="B65" s="290" t="s">
        <v>345</v>
      </c>
      <c r="C65" s="290"/>
      <c r="D65" s="335"/>
      <c r="E65" s="328"/>
      <c r="F65" s="324"/>
      <c r="G65" s="328"/>
      <c r="H65" s="324"/>
      <c r="I65" s="324"/>
      <c r="J65" s="328"/>
      <c r="K65" s="324"/>
    </row>
    <row r="66" spans="1:20" x14ac:dyDescent="0.3">
      <c r="A66" s="291"/>
      <c r="C66" s="304" t="s">
        <v>346</v>
      </c>
      <c r="D66" s="329">
        <v>0.42399999999999999</v>
      </c>
      <c r="E66" s="331">
        <v>0.40540540540540543</v>
      </c>
      <c r="F66" s="326">
        <v>0.36666666666666664</v>
      </c>
      <c r="G66" s="331">
        <v>0.36</v>
      </c>
      <c r="H66" s="326">
        <v>0.21739130434782608</v>
      </c>
      <c r="I66" s="326">
        <v>0.34285714285714286</v>
      </c>
      <c r="J66" s="331">
        <v>0.27906976744186046</v>
      </c>
      <c r="K66" s="326">
        <v>0.41666666666666669</v>
      </c>
    </row>
    <row r="67" spans="1:20" x14ac:dyDescent="0.3">
      <c r="A67" s="291"/>
      <c r="C67" s="304" t="s">
        <v>347</v>
      </c>
      <c r="D67" s="329">
        <v>0.47199999999999998</v>
      </c>
      <c r="E67" s="331">
        <v>0.51351351351351349</v>
      </c>
      <c r="F67" s="326">
        <v>0.46666666666666667</v>
      </c>
      <c r="G67" s="331">
        <v>0.52</v>
      </c>
      <c r="H67" s="326">
        <v>0.73913043478260865</v>
      </c>
      <c r="I67" s="326">
        <v>0.6</v>
      </c>
      <c r="J67" s="331">
        <v>0.69767441860465118</v>
      </c>
      <c r="K67" s="326">
        <v>0.47222222222222221</v>
      </c>
    </row>
    <row r="68" spans="1:20" x14ac:dyDescent="0.3">
      <c r="A68" s="291"/>
      <c r="C68" s="304" t="s">
        <v>348</v>
      </c>
      <c r="D68" s="329">
        <v>0.184</v>
      </c>
      <c r="E68" s="331">
        <v>0.13513513513513514</v>
      </c>
      <c r="F68" s="326">
        <v>0.2</v>
      </c>
      <c r="G68" s="331">
        <v>0.28000000000000003</v>
      </c>
      <c r="H68" s="326">
        <v>8.6956521739130432E-2</v>
      </c>
      <c r="I68" s="326">
        <v>0.11428571428571428</v>
      </c>
      <c r="J68" s="331">
        <v>0.13953488372093023</v>
      </c>
      <c r="K68" s="326">
        <v>0.16666666666666666</v>
      </c>
    </row>
    <row r="69" spans="1:20" x14ac:dyDescent="0.3">
      <c r="A69" s="291"/>
      <c r="C69" s="304" t="s">
        <v>349</v>
      </c>
      <c r="D69" s="329">
        <v>0.29599999999999999</v>
      </c>
      <c r="E69" s="331">
        <v>0.24324324324324326</v>
      </c>
      <c r="F69" s="326">
        <v>0.46666666666666667</v>
      </c>
      <c r="G69" s="331">
        <v>0.4</v>
      </c>
      <c r="H69" s="326">
        <v>0.34782608695652173</v>
      </c>
      <c r="I69" s="326">
        <v>0.4</v>
      </c>
      <c r="J69" s="331">
        <v>0.44186046511627908</v>
      </c>
      <c r="K69" s="326">
        <v>0.30555555555555558</v>
      </c>
    </row>
    <row r="70" spans="1:20" x14ac:dyDescent="0.3">
      <c r="A70" s="291"/>
      <c r="C70" s="304" t="s">
        <v>215</v>
      </c>
      <c r="D70" s="329">
        <v>3.2000000000000001E-2</v>
      </c>
      <c r="E70" s="331">
        <v>2.7027027027027029E-2</v>
      </c>
      <c r="F70" s="326">
        <v>6.6666666666666666E-2</v>
      </c>
      <c r="G70" s="331">
        <v>0</v>
      </c>
      <c r="H70" s="326">
        <v>0</v>
      </c>
      <c r="I70" s="326">
        <v>0</v>
      </c>
      <c r="J70" s="331">
        <v>0</v>
      </c>
      <c r="K70" s="326">
        <v>0</v>
      </c>
    </row>
    <row r="71" spans="1:20" x14ac:dyDescent="0.3">
      <c r="A71" s="291"/>
      <c r="C71" s="304" t="s">
        <v>182</v>
      </c>
      <c r="D71" s="329">
        <v>0</v>
      </c>
      <c r="E71" s="331">
        <v>0</v>
      </c>
      <c r="F71" s="326">
        <v>0</v>
      </c>
      <c r="G71" s="331">
        <v>0</v>
      </c>
      <c r="H71" s="326">
        <v>0</v>
      </c>
      <c r="I71" s="326">
        <v>0</v>
      </c>
      <c r="J71" s="331">
        <v>0</v>
      </c>
      <c r="K71" s="326">
        <v>0</v>
      </c>
    </row>
    <row r="72" spans="1:20" x14ac:dyDescent="0.3">
      <c r="A72" s="291"/>
      <c r="C72" s="304" t="s">
        <v>350</v>
      </c>
      <c r="D72" s="329">
        <v>0</v>
      </c>
      <c r="E72" s="331">
        <v>0</v>
      </c>
      <c r="F72" s="326">
        <v>0</v>
      </c>
      <c r="G72" s="331">
        <v>0</v>
      </c>
      <c r="H72" s="326">
        <v>0</v>
      </c>
      <c r="I72" s="326">
        <v>0</v>
      </c>
      <c r="J72" s="331">
        <v>0</v>
      </c>
      <c r="K72" s="326">
        <v>0</v>
      </c>
    </row>
    <row r="73" spans="1:20" ht="15" hidden="1" customHeight="1" x14ac:dyDescent="0.25">
      <c r="A73" s="291"/>
      <c r="C73" s="304" t="s">
        <v>140</v>
      </c>
      <c r="D73" s="329"/>
      <c r="E73" s="331"/>
      <c r="F73" s="326"/>
      <c r="G73" s="331"/>
      <c r="H73" s="326"/>
      <c r="I73" s="326"/>
      <c r="J73" s="331"/>
      <c r="K73" s="326"/>
    </row>
    <row r="74" spans="1:20" s="289" customFormat="1" x14ac:dyDescent="0.3">
      <c r="A74" s="290">
        <v>7</v>
      </c>
      <c r="B74" s="290" t="s">
        <v>227</v>
      </c>
      <c r="C74" s="290"/>
      <c r="D74" s="335"/>
      <c r="E74" s="328"/>
      <c r="F74" s="324"/>
      <c r="G74" s="328"/>
      <c r="H74" s="324"/>
      <c r="I74" s="324"/>
      <c r="J74" s="328"/>
      <c r="K74" s="324"/>
    </row>
    <row r="75" spans="1:20" x14ac:dyDescent="0.3">
      <c r="A75" s="291"/>
      <c r="C75" s="295" t="s">
        <v>199</v>
      </c>
      <c r="D75" s="329">
        <v>0</v>
      </c>
      <c r="E75" s="331">
        <v>0</v>
      </c>
      <c r="F75" s="326">
        <v>0</v>
      </c>
      <c r="G75" s="331">
        <v>0</v>
      </c>
      <c r="H75" s="326">
        <v>0</v>
      </c>
      <c r="I75" s="326">
        <v>0</v>
      </c>
      <c r="J75" s="331">
        <v>0</v>
      </c>
      <c r="K75" s="326">
        <v>0</v>
      </c>
    </row>
    <row r="76" spans="1:20" x14ac:dyDescent="0.3">
      <c r="A76" s="291"/>
      <c r="C76" s="295" t="s">
        <v>200</v>
      </c>
      <c r="D76" s="329">
        <v>7.792207792207792E-2</v>
      </c>
      <c r="E76" s="331">
        <v>8.6956521739130432E-2</v>
      </c>
      <c r="F76" s="326">
        <v>7.1428571428571425E-2</v>
      </c>
      <c r="G76" s="331">
        <v>9.5238095238095233E-2</v>
      </c>
      <c r="H76" s="326">
        <v>0.16</v>
      </c>
      <c r="I76" s="326">
        <v>0.1</v>
      </c>
      <c r="J76" s="331">
        <v>0.15</v>
      </c>
      <c r="K76" s="326">
        <v>8.8235294117647065E-2</v>
      </c>
      <c r="L76" s="171"/>
      <c r="M76" s="171"/>
      <c r="N76" s="171"/>
      <c r="O76" s="171"/>
      <c r="P76" s="171"/>
      <c r="Q76" s="171"/>
      <c r="R76" s="171"/>
      <c r="S76" s="171"/>
      <c r="T76" s="171"/>
    </row>
    <row r="77" spans="1:20" x14ac:dyDescent="0.3">
      <c r="A77" s="291"/>
      <c r="C77" s="295" t="s">
        <v>183</v>
      </c>
      <c r="D77" s="337">
        <v>0.39610389610389612</v>
      </c>
      <c r="E77" s="331">
        <v>0.41304347826086957</v>
      </c>
      <c r="F77" s="326">
        <v>0.39285714285714285</v>
      </c>
      <c r="G77" s="331">
        <v>0.2857142857142857</v>
      </c>
      <c r="H77" s="326">
        <v>0.44</v>
      </c>
      <c r="I77" s="326">
        <v>0.4</v>
      </c>
      <c r="J77" s="331">
        <v>0.32500000000000001</v>
      </c>
      <c r="K77" s="326">
        <v>0.41176470588235292</v>
      </c>
    </row>
    <row r="78" spans="1:20" x14ac:dyDescent="0.3">
      <c r="A78" s="291"/>
      <c r="C78" s="295" t="s">
        <v>201</v>
      </c>
      <c r="D78" s="329">
        <v>0.2857142857142857</v>
      </c>
      <c r="E78" s="331">
        <v>0.28260869565217389</v>
      </c>
      <c r="F78" s="326">
        <v>0.2857142857142857</v>
      </c>
      <c r="G78" s="331">
        <v>9.5238095238095233E-2</v>
      </c>
      <c r="H78" s="326">
        <v>0.2</v>
      </c>
      <c r="I78" s="326">
        <v>0.36666666666666664</v>
      </c>
      <c r="J78" s="331">
        <v>0.22500000000000001</v>
      </c>
      <c r="K78" s="326">
        <v>0.26470588235294118</v>
      </c>
    </row>
    <row r="79" spans="1:20" x14ac:dyDescent="0.3">
      <c r="A79" s="291"/>
      <c r="C79" s="295" t="s">
        <v>202</v>
      </c>
      <c r="D79" s="329">
        <v>0.24025974025974026</v>
      </c>
      <c r="E79" s="331">
        <v>0.21739130434782608</v>
      </c>
      <c r="F79" s="326">
        <v>0.25</v>
      </c>
      <c r="G79" s="331">
        <v>0.52380952380952384</v>
      </c>
      <c r="H79" s="326">
        <v>0.2</v>
      </c>
      <c r="I79" s="326">
        <v>0.13333333333333333</v>
      </c>
      <c r="J79" s="331">
        <v>0.3</v>
      </c>
      <c r="K79" s="326">
        <v>0.23529411764705882</v>
      </c>
      <c r="L79" s="171"/>
      <c r="M79" s="171"/>
      <c r="N79" s="171"/>
      <c r="O79" s="171"/>
      <c r="P79" s="171"/>
      <c r="Q79" s="171"/>
      <c r="R79" s="171"/>
      <c r="S79" s="171"/>
      <c r="T79" s="171"/>
    </row>
    <row r="80" spans="1:20" x14ac:dyDescent="0.3">
      <c r="A80" s="291"/>
      <c r="C80" s="295" t="s">
        <v>198</v>
      </c>
      <c r="D80" s="329">
        <v>0</v>
      </c>
      <c r="E80" s="331">
        <v>0</v>
      </c>
      <c r="F80" s="326">
        <v>0</v>
      </c>
      <c r="G80" s="331">
        <v>0</v>
      </c>
      <c r="H80" s="326">
        <v>0</v>
      </c>
      <c r="I80" s="326">
        <v>0</v>
      </c>
      <c r="J80" s="331">
        <v>0</v>
      </c>
      <c r="K80" s="326">
        <v>0</v>
      </c>
    </row>
    <row r="81" spans="1:11" ht="15" hidden="1" customHeight="1" x14ac:dyDescent="0.25">
      <c r="A81" s="291"/>
      <c r="C81" s="304" t="s">
        <v>140</v>
      </c>
      <c r="D81" s="329"/>
      <c r="E81" s="331"/>
      <c r="F81" s="326"/>
      <c r="G81" s="331"/>
      <c r="H81" s="326"/>
      <c r="I81" s="326"/>
      <c r="J81" s="331"/>
      <c r="K81" s="326"/>
    </row>
    <row r="82" spans="1:11" s="289" customFormat="1" x14ac:dyDescent="0.3">
      <c r="A82" s="290">
        <v>8</v>
      </c>
      <c r="B82" s="290" t="s">
        <v>226</v>
      </c>
      <c r="C82" s="290"/>
      <c r="D82" s="335"/>
      <c r="E82" s="328"/>
      <c r="F82" s="324"/>
      <c r="G82" s="328"/>
      <c r="H82" s="324"/>
      <c r="I82" s="324"/>
      <c r="J82" s="328"/>
      <c r="K82" s="324"/>
    </row>
    <row r="83" spans="1:11" x14ac:dyDescent="0.3">
      <c r="A83" s="291"/>
      <c r="C83" s="295" t="s">
        <v>203</v>
      </c>
      <c r="D83" s="329">
        <v>0.6428571428571429</v>
      </c>
      <c r="E83" s="331">
        <v>0.60869565217391308</v>
      </c>
      <c r="F83" s="326">
        <v>0.5</v>
      </c>
      <c r="G83" s="331">
        <v>0.72727272727272729</v>
      </c>
      <c r="H83" s="326">
        <v>0.30769230769230771</v>
      </c>
      <c r="I83" s="326">
        <v>0.21428571428571427</v>
      </c>
      <c r="J83" s="331">
        <v>0.23809523809523808</v>
      </c>
      <c r="K83" s="326">
        <v>0.58823529411764708</v>
      </c>
    </row>
    <row r="84" spans="1:11" x14ac:dyDescent="0.3">
      <c r="A84" s="291"/>
      <c r="C84" s="295" t="s">
        <v>204</v>
      </c>
      <c r="D84" s="329">
        <v>0.18571428571428572</v>
      </c>
      <c r="E84" s="331">
        <v>0.13043478260869565</v>
      </c>
      <c r="F84" s="326">
        <v>0.375</v>
      </c>
      <c r="G84" s="331">
        <v>0.18181818181818182</v>
      </c>
      <c r="H84" s="326">
        <v>0.38461538461538464</v>
      </c>
      <c r="I84" s="326">
        <v>0.35714285714285715</v>
      </c>
      <c r="J84" s="331">
        <v>0.33333333333333331</v>
      </c>
      <c r="K84" s="326">
        <v>0.29411764705882354</v>
      </c>
    </row>
    <row r="85" spans="1:11" x14ac:dyDescent="0.3">
      <c r="A85" s="291"/>
      <c r="C85" s="295" t="s">
        <v>205</v>
      </c>
      <c r="D85" s="329">
        <v>0.17142857142857143</v>
      </c>
      <c r="E85" s="331">
        <v>0.2608695652173913</v>
      </c>
      <c r="F85" s="326">
        <v>0.125</v>
      </c>
      <c r="G85" s="331">
        <v>9.0909090909090912E-2</v>
      </c>
      <c r="H85" s="326">
        <v>0.30769230769230771</v>
      </c>
      <c r="I85" s="326">
        <v>0.42857142857142855</v>
      </c>
      <c r="J85" s="331">
        <v>0.42857142857142855</v>
      </c>
      <c r="K85" s="326">
        <v>0.11764705882352941</v>
      </c>
    </row>
    <row r="86" spans="1:11" x14ac:dyDescent="0.3">
      <c r="A86" s="291"/>
      <c r="C86" s="320" t="s">
        <v>182</v>
      </c>
      <c r="D86" s="329">
        <v>0</v>
      </c>
      <c r="E86" s="331">
        <v>0</v>
      </c>
      <c r="F86" s="326">
        <v>0</v>
      </c>
      <c r="G86" s="331">
        <v>0</v>
      </c>
      <c r="H86" s="326">
        <v>0</v>
      </c>
      <c r="I86" s="326">
        <v>0</v>
      </c>
      <c r="J86" s="331">
        <v>0</v>
      </c>
      <c r="K86" s="326">
        <v>0</v>
      </c>
    </row>
    <row r="87" spans="1:11" x14ac:dyDescent="0.3">
      <c r="A87" s="291"/>
      <c r="C87" s="320" t="s">
        <v>350</v>
      </c>
      <c r="D87" s="329">
        <v>0</v>
      </c>
      <c r="E87" s="331">
        <v>0</v>
      </c>
      <c r="F87" s="326">
        <v>0</v>
      </c>
      <c r="G87" s="331">
        <v>0</v>
      </c>
      <c r="H87" s="326">
        <v>0</v>
      </c>
      <c r="I87" s="326">
        <v>0</v>
      </c>
      <c r="J87" s="331">
        <v>0</v>
      </c>
      <c r="K87" s="326">
        <v>0</v>
      </c>
    </row>
    <row r="88" spans="1:11" ht="15" hidden="1" customHeight="1" x14ac:dyDescent="0.25">
      <c r="A88" s="291"/>
      <c r="B88" s="292" t="s">
        <v>140</v>
      </c>
      <c r="C88" s="304" t="s">
        <v>140</v>
      </c>
      <c r="D88" s="329"/>
      <c r="E88" s="331"/>
      <c r="F88" s="326"/>
      <c r="G88" s="331"/>
      <c r="H88" s="326"/>
      <c r="I88" s="326"/>
      <c r="J88" s="331"/>
      <c r="K88" s="326"/>
    </row>
    <row r="89" spans="1:11" s="289" customFormat="1" x14ac:dyDescent="0.3">
      <c r="A89" s="290">
        <v>9</v>
      </c>
      <c r="B89" s="290" t="s">
        <v>224</v>
      </c>
      <c r="C89" s="290"/>
      <c r="D89" s="335"/>
      <c r="E89" s="328"/>
      <c r="F89" s="324"/>
      <c r="G89" s="328"/>
      <c r="H89" s="324"/>
      <c r="I89" s="324"/>
      <c r="J89" s="328"/>
      <c r="K89" s="324"/>
    </row>
    <row r="90" spans="1:11" x14ac:dyDescent="0.3">
      <c r="A90" s="291"/>
      <c r="C90" s="320" t="s">
        <v>206</v>
      </c>
      <c r="D90" s="329">
        <v>0.16666666666666666</v>
      </c>
      <c r="E90" s="331">
        <v>0.14634146341463414</v>
      </c>
      <c r="F90" s="326">
        <v>0.18181818181818182</v>
      </c>
      <c r="G90" s="331">
        <v>0.11764705882352941</v>
      </c>
      <c r="H90" s="326">
        <v>0.15789473684210525</v>
      </c>
      <c r="I90" s="326">
        <v>0.375</v>
      </c>
      <c r="J90" s="331">
        <v>0.19354838709677419</v>
      </c>
      <c r="K90" s="326">
        <v>0.31034482758620691</v>
      </c>
    </row>
    <row r="91" spans="1:11" x14ac:dyDescent="0.3">
      <c r="A91" s="291"/>
      <c r="C91" s="320" t="s">
        <v>208</v>
      </c>
      <c r="D91" s="329">
        <v>1.4492753623188406E-2</v>
      </c>
      <c r="E91" s="331">
        <v>0</v>
      </c>
      <c r="F91" s="326">
        <v>4.5454545454545456E-2</v>
      </c>
      <c r="G91" s="331">
        <v>0</v>
      </c>
      <c r="H91" s="326">
        <v>5.2631578947368418E-2</v>
      </c>
      <c r="I91" s="326">
        <v>0</v>
      </c>
      <c r="J91" s="331">
        <v>3.2258064516129031E-2</v>
      </c>
      <c r="K91" s="326">
        <v>0</v>
      </c>
    </row>
    <row r="92" spans="1:11" x14ac:dyDescent="0.3">
      <c r="A92" s="291"/>
      <c r="C92" s="320" t="s">
        <v>209</v>
      </c>
      <c r="D92" s="329">
        <v>7.9710144927536225E-2</v>
      </c>
      <c r="E92" s="331">
        <v>9.7560975609756101E-2</v>
      </c>
      <c r="F92" s="326">
        <v>9.0909090909090912E-2</v>
      </c>
      <c r="G92" s="331">
        <v>0</v>
      </c>
      <c r="H92" s="326">
        <v>0</v>
      </c>
      <c r="I92" s="326">
        <v>0</v>
      </c>
      <c r="J92" s="331">
        <v>0</v>
      </c>
      <c r="K92" s="326">
        <v>0</v>
      </c>
    </row>
    <row r="93" spans="1:11" x14ac:dyDescent="0.3">
      <c r="A93" s="291"/>
      <c r="C93" s="320" t="s">
        <v>210</v>
      </c>
      <c r="D93" s="329">
        <v>0.70289855072463769</v>
      </c>
      <c r="E93" s="331">
        <v>0.68292682926829273</v>
      </c>
      <c r="F93" s="326">
        <v>0.63636363636363635</v>
      </c>
      <c r="G93" s="331">
        <v>0.88235294117647056</v>
      </c>
      <c r="H93" s="326">
        <v>0.73684210526315785</v>
      </c>
      <c r="I93" s="326">
        <v>0.5</v>
      </c>
      <c r="J93" s="331">
        <v>0.67741935483870963</v>
      </c>
      <c r="K93" s="326">
        <v>0.65517241379310343</v>
      </c>
    </row>
    <row r="94" spans="1:11" x14ac:dyDescent="0.3">
      <c r="A94" s="291"/>
      <c r="C94" s="304" t="s">
        <v>182</v>
      </c>
      <c r="D94" s="329">
        <v>3.6231884057971016E-2</v>
      </c>
      <c r="E94" s="331">
        <v>7.3170731707317069E-2</v>
      </c>
      <c r="F94" s="326">
        <v>4.5454545454545456E-2</v>
      </c>
      <c r="G94" s="331">
        <v>0</v>
      </c>
      <c r="H94" s="326">
        <v>5.2631578947368418E-2</v>
      </c>
      <c r="I94" s="326">
        <v>0.125</v>
      </c>
      <c r="J94" s="331">
        <v>9.6774193548387094E-2</v>
      </c>
      <c r="K94" s="326">
        <v>3.4482758620689655E-2</v>
      </c>
    </row>
    <row r="95" spans="1:11" x14ac:dyDescent="0.3">
      <c r="A95" s="291"/>
      <c r="C95" s="320" t="s">
        <v>350</v>
      </c>
      <c r="D95" s="329">
        <v>0</v>
      </c>
      <c r="E95" s="331">
        <v>0</v>
      </c>
      <c r="F95" s="326">
        <v>0</v>
      </c>
      <c r="G95" s="331">
        <v>0</v>
      </c>
      <c r="H95" s="326">
        <v>0</v>
      </c>
      <c r="I95" s="326">
        <v>0</v>
      </c>
      <c r="J95" s="331">
        <v>0</v>
      </c>
      <c r="K95" s="326">
        <v>0</v>
      </c>
    </row>
    <row r="96" spans="1:11" ht="15" hidden="1" customHeight="1" x14ac:dyDescent="0.25">
      <c r="A96" s="291"/>
      <c r="C96" s="304" t="s">
        <v>140</v>
      </c>
      <c r="D96" s="340"/>
      <c r="E96" s="341"/>
      <c r="F96" s="325"/>
      <c r="G96" s="342"/>
      <c r="H96" s="325"/>
      <c r="I96" s="325"/>
      <c r="J96" s="332"/>
      <c r="K96" s="325"/>
    </row>
    <row r="97" spans="1:16" s="289" customFormat="1" x14ac:dyDescent="0.3">
      <c r="A97" s="290">
        <v>10</v>
      </c>
      <c r="B97" s="290" t="s">
        <v>364</v>
      </c>
      <c r="C97" s="290"/>
      <c r="D97" s="335"/>
      <c r="E97" s="328"/>
      <c r="F97" s="324"/>
      <c r="G97" s="328"/>
      <c r="H97" s="324"/>
      <c r="I97" s="324"/>
      <c r="J97" s="328"/>
      <c r="K97" s="324"/>
    </row>
    <row r="98" spans="1:16" x14ac:dyDescent="0.3">
      <c r="A98" s="291"/>
      <c r="B98" s="293"/>
      <c r="C98" s="296" t="s">
        <v>365</v>
      </c>
      <c r="D98" s="329">
        <v>0.231155778894472</v>
      </c>
      <c r="E98" s="331">
        <v>0.21311475409836064</v>
      </c>
      <c r="F98" s="326">
        <v>0.14634146341463414</v>
      </c>
      <c r="G98" s="331">
        <v>0.107142857142857</v>
      </c>
      <c r="H98" s="326">
        <v>7.6923076923076927E-2</v>
      </c>
      <c r="I98" s="326">
        <v>1.9607843137254902E-2</v>
      </c>
      <c r="J98" s="331">
        <v>3.1746031746031744E-2</v>
      </c>
      <c r="K98" s="326">
        <v>8.1632653061224483E-2</v>
      </c>
    </row>
    <row r="99" spans="1:16" x14ac:dyDescent="0.3">
      <c r="A99" s="291"/>
      <c r="B99" s="293"/>
      <c r="C99" s="296" t="s">
        <v>366</v>
      </c>
      <c r="D99" s="329">
        <v>2.0100502512562814E-2</v>
      </c>
      <c r="E99" s="331">
        <v>0</v>
      </c>
      <c r="F99" s="326">
        <v>2.4390243902439025E-2</v>
      </c>
      <c r="G99" s="331">
        <v>0</v>
      </c>
      <c r="H99" s="326">
        <v>2.564102564102564E-2</v>
      </c>
      <c r="I99" s="326">
        <v>0</v>
      </c>
      <c r="J99" s="331">
        <v>0</v>
      </c>
      <c r="K99" s="326">
        <v>0</v>
      </c>
    </row>
    <row r="100" spans="1:16" x14ac:dyDescent="0.3">
      <c r="A100" s="291"/>
      <c r="B100" s="293"/>
      <c r="C100" s="296" t="s">
        <v>367</v>
      </c>
      <c r="D100" s="329">
        <v>9.0452261306532666E-2</v>
      </c>
      <c r="E100" s="331">
        <v>1.6393442622950821E-2</v>
      </c>
      <c r="F100" s="326">
        <v>0.14634146341463414</v>
      </c>
      <c r="G100" s="331">
        <v>0.14285714285714285</v>
      </c>
      <c r="H100" s="326">
        <v>5.128205128205128E-2</v>
      </c>
      <c r="I100" s="326">
        <v>0.17647058823529413</v>
      </c>
      <c r="J100" s="331">
        <v>0.12698412698412698</v>
      </c>
      <c r="K100" s="326">
        <v>0.16326530612244897</v>
      </c>
    </row>
    <row r="101" spans="1:16" x14ac:dyDescent="0.3">
      <c r="A101" s="291"/>
      <c r="B101" s="293"/>
      <c r="C101" s="296" t="s">
        <v>368</v>
      </c>
      <c r="D101" s="329">
        <v>1.507537688442211E-2</v>
      </c>
      <c r="E101" s="331">
        <v>1.6393442622950821E-2</v>
      </c>
      <c r="F101" s="326">
        <v>0</v>
      </c>
      <c r="G101" s="331">
        <v>0</v>
      </c>
      <c r="H101" s="326">
        <v>0</v>
      </c>
      <c r="I101" s="326">
        <v>0</v>
      </c>
      <c r="J101" s="331">
        <v>0</v>
      </c>
      <c r="K101" s="326">
        <v>0</v>
      </c>
    </row>
    <row r="102" spans="1:16" x14ac:dyDescent="0.3">
      <c r="A102" s="291"/>
      <c r="B102" s="293"/>
      <c r="C102" s="296" t="s">
        <v>369</v>
      </c>
      <c r="D102" s="329">
        <v>0.46231155778894473</v>
      </c>
      <c r="E102" s="331">
        <v>0.5901639344262295</v>
      </c>
      <c r="F102" s="326">
        <v>0.51219512195121952</v>
      </c>
      <c r="G102" s="331">
        <v>0.4642857142857143</v>
      </c>
      <c r="H102" s="326">
        <v>0.76923076923076905</v>
      </c>
      <c r="I102" s="326">
        <v>0.6470588235294118</v>
      </c>
      <c r="J102" s="331">
        <v>0.69841269841269837</v>
      </c>
      <c r="K102" s="326">
        <v>0.55102040816326525</v>
      </c>
    </row>
    <row r="103" spans="1:16" x14ac:dyDescent="0.3">
      <c r="A103" s="291"/>
      <c r="B103" s="293"/>
      <c r="C103" s="304" t="s">
        <v>370</v>
      </c>
      <c r="D103" s="329">
        <v>0.11557788944723618</v>
      </c>
      <c r="E103" s="331">
        <v>0.11475409836065574</v>
      </c>
      <c r="F103" s="326">
        <v>9.7560975609756101E-2</v>
      </c>
      <c r="G103" s="331">
        <v>0.25</v>
      </c>
      <c r="H103" s="326">
        <v>5.128205128205128E-2</v>
      </c>
      <c r="I103" s="326">
        <v>0.11764705882352941</v>
      </c>
      <c r="J103" s="331">
        <v>0.12698412698412698</v>
      </c>
      <c r="K103" s="326">
        <v>0.14285714285714285</v>
      </c>
    </row>
    <row r="104" spans="1:16" x14ac:dyDescent="0.3">
      <c r="A104" s="291"/>
      <c r="B104" s="293"/>
      <c r="C104" s="304" t="s">
        <v>182</v>
      </c>
      <c r="D104" s="329">
        <v>5.5276381909547742E-2</v>
      </c>
      <c r="E104" s="331">
        <v>4.9180327868852458E-2</v>
      </c>
      <c r="F104" s="326">
        <v>4.878048780487805E-2</v>
      </c>
      <c r="G104" s="331">
        <v>3.5714285714285712E-2</v>
      </c>
      <c r="H104" s="326">
        <v>2.564102564102564E-2</v>
      </c>
      <c r="I104" s="326">
        <v>3.9215686274509803E-2</v>
      </c>
      <c r="J104" s="331">
        <v>1.5873015873015872E-2</v>
      </c>
      <c r="K104" s="326">
        <v>6.1224489795918366E-2</v>
      </c>
    </row>
    <row r="105" spans="1:16" ht="15" hidden="1" customHeight="1" x14ac:dyDescent="0.25">
      <c r="A105" s="321"/>
      <c r="C105" s="304"/>
      <c r="D105" s="330"/>
      <c r="E105" s="330"/>
      <c r="F105" s="323"/>
      <c r="G105" s="323"/>
      <c r="H105" s="323"/>
      <c r="I105" s="323"/>
      <c r="J105" s="323"/>
      <c r="K105" s="323"/>
    </row>
    <row r="106" spans="1:16" s="289" customFormat="1" x14ac:dyDescent="0.3">
      <c r="A106" s="290">
        <v>14</v>
      </c>
      <c r="B106" s="290" t="s">
        <v>359</v>
      </c>
      <c r="C106" s="290"/>
      <c r="D106" s="335"/>
      <c r="E106" s="328"/>
      <c r="F106" s="324"/>
      <c r="G106" s="328"/>
      <c r="H106" s="324"/>
      <c r="I106" s="324"/>
      <c r="J106" s="328"/>
      <c r="K106" s="324"/>
    </row>
    <row r="107" spans="1:16" x14ac:dyDescent="0.3">
      <c r="A107" s="291"/>
      <c r="C107" s="304" t="s">
        <v>355</v>
      </c>
      <c r="D107" s="334">
        <v>0.18652849740932642</v>
      </c>
      <c r="E107" s="334">
        <v>0.16393442622950818</v>
      </c>
      <c r="F107" s="333">
        <v>0.34210526315789475</v>
      </c>
      <c r="G107" s="334">
        <v>0.26923076923076922</v>
      </c>
      <c r="H107" s="333">
        <v>0.29268292682926828</v>
      </c>
      <c r="I107" s="333">
        <v>0.13333333333333333</v>
      </c>
      <c r="J107" s="334">
        <v>0.2807017543859649</v>
      </c>
      <c r="K107" s="333">
        <v>0.18367346938775511</v>
      </c>
      <c r="L107" s="322"/>
      <c r="O107" s="304" t="s">
        <v>344</v>
      </c>
      <c r="P107" s="296"/>
    </row>
    <row r="108" spans="1:16" x14ac:dyDescent="0.3">
      <c r="A108" s="291"/>
      <c r="C108" s="304" t="s">
        <v>356</v>
      </c>
      <c r="D108" s="334">
        <v>0.79792746113989632</v>
      </c>
      <c r="E108" s="334">
        <v>0.81967213114754101</v>
      </c>
      <c r="F108" s="333">
        <v>0.63157894736842102</v>
      </c>
      <c r="G108" s="334">
        <v>0.73076923076923073</v>
      </c>
      <c r="H108" s="333">
        <v>0.70731707317073167</v>
      </c>
      <c r="I108" s="333">
        <v>0.8666666666666667</v>
      </c>
      <c r="J108" s="334">
        <v>0.7192982456140351</v>
      </c>
      <c r="K108" s="333">
        <v>0.81632653061224492</v>
      </c>
      <c r="L108" s="322"/>
      <c r="O108" s="296"/>
      <c r="P108" s="296"/>
    </row>
    <row r="109" spans="1:16" x14ac:dyDescent="0.3">
      <c r="A109" s="291"/>
      <c r="C109" s="304" t="s">
        <v>357</v>
      </c>
      <c r="D109" s="334">
        <v>1.5544041450777202E-2</v>
      </c>
      <c r="E109" s="334">
        <v>1.6393442622950821E-2</v>
      </c>
      <c r="F109" s="333">
        <v>2.6315789473684209E-2</v>
      </c>
      <c r="G109" s="334">
        <v>0</v>
      </c>
      <c r="H109" s="333">
        <v>0</v>
      </c>
      <c r="I109" s="333">
        <v>0</v>
      </c>
      <c r="J109" s="334">
        <v>0</v>
      </c>
      <c r="K109" s="333">
        <v>0</v>
      </c>
      <c r="L109" s="322"/>
      <c r="O109" s="296"/>
      <c r="P109" s="296"/>
    </row>
    <row r="110" spans="1:16" x14ac:dyDescent="0.3">
      <c r="A110" s="291"/>
      <c r="C110" s="304" t="s">
        <v>182</v>
      </c>
      <c r="D110" s="334">
        <v>0</v>
      </c>
      <c r="E110" s="334">
        <v>0</v>
      </c>
      <c r="F110" s="333">
        <v>0</v>
      </c>
      <c r="G110" s="334">
        <v>0</v>
      </c>
      <c r="H110" s="333">
        <v>0</v>
      </c>
      <c r="I110" s="333">
        <v>0</v>
      </c>
      <c r="J110" s="334">
        <v>0</v>
      </c>
      <c r="K110" s="333">
        <v>0</v>
      </c>
      <c r="L110" s="322"/>
      <c r="O110" s="296"/>
    </row>
    <row r="111" spans="1:16" x14ac:dyDescent="0.3">
      <c r="A111" s="291"/>
      <c r="C111" s="304" t="s">
        <v>358</v>
      </c>
      <c r="D111" s="334">
        <v>0</v>
      </c>
      <c r="E111" s="334">
        <v>0</v>
      </c>
      <c r="F111" s="333">
        <v>0</v>
      </c>
      <c r="G111" s="334">
        <v>0</v>
      </c>
      <c r="H111" s="333">
        <v>0</v>
      </c>
      <c r="I111" s="333">
        <v>0</v>
      </c>
      <c r="J111" s="334">
        <v>0</v>
      </c>
      <c r="K111" s="333">
        <v>0</v>
      </c>
      <c r="L111" s="322"/>
      <c r="O111" s="296"/>
    </row>
    <row r="112" spans="1:16" ht="15" hidden="1" customHeight="1" x14ac:dyDescent="0.25">
      <c r="A112" s="291"/>
      <c r="B112" s="292" t="s">
        <v>140</v>
      </c>
      <c r="D112" s="310"/>
      <c r="E112" s="310"/>
      <c r="F112" s="280"/>
      <c r="G112" s="280"/>
      <c r="H112" s="280"/>
      <c r="I112" s="280"/>
      <c r="J112" s="280"/>
      <c r="K112" s="280"/>
    </row>
    <row r="113" spans="1:11" s="289" customFormat="1" x14ac:dyDescent="0.3">
      <c r="A113" s="290">
        <v>15</v>
      </c>
      <c r="B113" s="290" t="s">
        <v>360</v>
      </c>
      <c r="C113" s="290"/>
      <c r="D113" s="319"/>
      <c r="E113" s="309"/>
      <c r="F113" s="290"/>
      <c r="G113" s="309"/>
      <c r="H113" s="290"/>
      <c r="I113" s="290"/>
      <c r="J113" s="309"/>
      <c r="K113" s="290"/>
    </row>
    <row r="114" spans="1:11" ht="15" customHeight="1" x14ac:dyDescent="0.3">
      <c r="C114" s="296" t="s">
        <v>361</v>
      </c>
      <c r="D114" s="355">
        <v>0.5757575757575758</v>
      </c>
      <c r="E114" s="478" t="s">
        <v>393</v>
      </c>
      <c r="F114" s="479"/>
      <c r="G114" s="479"/>
      <c r="H114" s="479"/>
      <c r="I114" s="479"/>
      <c r="J114" s="479"/>
      <c r="K114" s="480"/>
    </row>
    <row r="115" spans="1:11" x14ac:dyDescent="0.3">
      <c r="C115" s="296" t="s">
        <v>362</v>
      </c>
      <c r="D115" s="355">
        <v>0.33333333333333331</v>
      </c>
      <c r="E115" s="478"/>
      <c r="F115" s="479"/>
      <c r="G115" s="479"/>
      <c r="H115" s="479"/>
      <c r="I115" s="479"/>
      <c r="J115" s="479"/>
      <c r="K115" s="480"/>
    </row>
    <row r="116" spans="1:11" x14ac:dyDescent="0.3">
      <c r="C116" s="296" t="s">
        <v>363</v>
      </c>
      <c r="D116" s="355">
        <v>9.0909090909090912E-2</v>
      </c>
      <c r="E116" s="478"/>
      <c r="F116" s="479"/>
      <c r="G116" s="479"/>
      <c r="H116" s="479"/>
      <c r="I116" s="479"/>
      <c r="J116" s="479"/>
      <c r="K116" s="480"/>
    </row>
    <row r="117" spans="1:11" ht="15" hidden="1" x14ac:dyDescent="0.25">
      <c r="B117" s="292" t="s">
        <v>140</v>
      </c>
    </row>
  </sheetData>
  <sheetProtection password="CD4E" sheet="1" objects="1" scenarios="1"/>
  <mergeCells count="4">
    <mergeCell ref="O18:U28"/>
    <mergeCell ref="E114:K116"/>
    <mergeCell ref="E17:K27"/>
    <mergeCell ref="E30:K36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125"/>
  <sheetViews>
    <sheetView showGridLines="0" showRowColHeaders="0" workbookViewId="0"/>
  </sheetViews>
  <sheetFormatPr defaultColWidth="8.77734375" defaultRowHeight="14.4" x14ac:dyDescent="0.3"/>
  <cols>
    <col min="1" max="1" width="5.77734375" style="214" customWidth="1"/>
    <col min="2" max="2" width="0.77734375" style="33" customWidth="1"/>
    <col min="3" max="3" width="30.21875" style="44" customWidth="1"/>
    <col min="4" max="4" width="10" style="79" customWidth="1"/>
    <col min="5" max="5" width="9.44140625" style="79" customWidth="1"/>
    <col min="6" max="6" width="10.77734375" style="214" customWidth="1"/>
    <col min="7" max="7" width="8.77734375" style="80" customWidth="1"/>
    <col min="8" max="8" width="10.77734375" style="214" customWidth="1"/>
    <col min="9" max="9" width="8.77734375" style="214" customWidth="1"/>
    <col min="10" max="10" width="8.77734375" style="80" customWidth="1"/>
    <col min="11" max="11" width="8.77734375" style="214" customWidth="1"/>
    <col min="12" max="16384" width="8.77734375" style="214"/>
  </cols>
  <sheetData>
    <row r="1" spans="1:11" s="20" customFormat="1" ht="30.75" customHeight="1" x14ac:dyDescent="0.25">
      <c r="A1" s="20" t="s">
        <v>6</v>
      </c>
      <c r="B1" s="63" t="s">
        <v>139</v>
      </c>
      <c r="C1" s="60"/>
      <c r="D1" s="61" t="s">
        <v>232</v>
      </c>
      <c r="E1" s="68" t="s">
        <v>0</v>
      </c>
      <c r="F1" s="62" t="s">
        <v>155</v>
      </c>
      <c r="G1" s="81" t="s">
        <v>233</v>
      </c>
      <c r="H1" s="62" t="s">
        <v>234</v>
      </c>
      <c r="I1" s="62" t="s">
        <v>235</v>
      </c>
      <c r="J1" s="81" t="s">
        <v>236</v>
      </c>
      <c r="K1" s="62" t="s">
        <v>237</v>
      </c>
    </row>
    <row r="2" spans="1:11" s="27" customFormat="1" ht="15" x14ac:dyDescent="0.25">
      <c r="A2" s="21" t="s">
        <v>4</v>
      </c>
      <c r="B2" s="21" t="s">
        <v>3</v>
      </c>
      <c r="C2" s="21"/>
      <c r="D2" s="69" t="s">
        <v>112</v>
      </c>
      <c r="E2" s="69" t="s">
        <v>0</v>
      </c>
      <c r="F2" s="59" t="s">
        <v>155</v>
      </c>
      <c r="G2" s="69" t="s">
        <v>107</v>
      </c>
      <c r="H2" s="59" t="s">
        <v>108</v>
      </c>
      <c r="I2" s="59" t="s">
        <v>109</v>
      </c>
      <c r="J2" s="69" t="s">
        <v>110</v>
      </c>
      <c r="K2" s="59" t="s">
        <v>111</v>
      </c>
    </row>
    <row r="3" spans="1:11" s="27" customFormat="1" ht="15" hidden="1" x14ac:dyDescent="0.25">
      <c r="A3" s="21">
        <v>154</v>
      </c>
      <c r="B3" s="21"/>
      <c r="C3" s="21"/>
      <c r="D3" s="70" t="s">
        <v>112</v>
      </c>
      <c r="E3" s="70" t="s">
        <v>0</v>
      </c>
      <c r="F3" s="23" t="s">
        <v>118</v>
      </c>
      <c r="G3" s="82" t="s">
        <v>119</v>
      </c>
      <c r="H3" s="25" t="s">
        <v>120</v>
      </c>
      <c r="I3" s="25" t="s">
        <v>121</v>
      </c>
      <c r="J3" s="86" t="s">
        <v>122</v>
      </c>
      <c r="K3" s="26" t="s">
        <v>123</v>
      </c>
    </row>
    <row r="4" spans="1:11" s="27" customFormat="1" ht="15" hidden="1" x14ac:dyDescent="0.25">
      <c r="A4" s="21"/>
      <c r="B4" s="21"/>
      <c r="C4" s="21"/>
      <c r="D4" s="70"/>
      <c r="E4" s="70"/>
      <c r="F4" s="23" t="s">
        <v>124</v>
      </c>
      <c r="G4" s="82"/>
      <c r="H4" s="24" t="s">
        <v>125</v>
      </c>
      <c r="I4" s="24" t="s">
        <v>126</v>
      </c>
      <c r="J4" s="86" t="s">
        <v>127</v>
      </c>
      <c r="K4" s="26" t="s">
        <v>128</v>
      </c>
    </row>
    <row r="5" spans="1:11" s="27" customFormat="1" ht="15" hidden="1" x14ac:dyDescent="0.25">
      <c r="A5" s="21"/>
      <c r="B5" s="21"/>
      <c r="C5" s="21"/>
      <c r="D5" s="70"/>
      <c r="E5" s="70"/>
      <c r="F5" s="23" t="s">
        <v>129</v>
      </c>
      <c r="G5" s="82"/>
      <c r="H5" s="24" t="s">
        <v>130</v>
      </c>
      <c r="I5" s="24" t="s">
        <v>131</v>
      </c>
      <c r="J5" s="87" t="s">
        <v>132</v>
      </c>
      <c r="K5" s="26" t="s">
        <v>133</v>
      </c>
    </row>
    <row r="6" spans="1:11" s="27" customFormat="1" ht="15" hidden="1" x14ac:dyDescent="0.25">
      <c r="A6" s="21"/>
      <c r="B6" s="21"/>
      <c r="C6" s="21"/>
      <c r="D6" s="70"/>
      <c r="E6" s="70"/>
      <c r="F6" s="28"/>
      <c r="G6" s="82"/>
      <c r="H6" s="28"/>
      <c r="I6" s="28"/>
      <c r="J6" s="82"/>
      <c r="K6" s="28" t="s">
        <v>134</v>
      </c>
    </row>
    <row r="7" spans="1:11" s="27" customFormat="1" ht="15" hidden="1" x14ac:dyDescent="0.25">
      <c r="A7" s="21"/>
      <c r="B7" s="21"/>
      <c r="C7" s="21"/>
      <c r="D7" s="70"/>
      <c r="E7" s="70"/>
      <c r="F7" s="28"/>
      <c r="G7" s="82"/>
      <c r="H7" s="28"/>
      <c r="I7" s="28"/>
      <c r="J7" s="82"/>
      <c r="K7" s="28" t="s">
        <v>135</v>
      </c>
    </row>
    <row r="8" spans="1:11" s="27" customFormat="1" ht="15" hidden="1" x14ac:dyDescent="0.25">
      <c r="A8" s="21"/>
      <c r="B8" s="21"/>
      <c r="C8" s="21"/>
      <c r="D8" s="71"/>
      <c r="E8" s="71"/>
      <c r="F8" s="28"/>
      <c r="G8" s="82"/>
      <c r="H8" s="28"/>
      <c r="I8" s="28"/>
      <c r="J8" s="82"/>
      <c r="K8" s="28" t="s">
        <v>136</v>
      </c>
    </row>
    <row r="9" spans="1:11" s="182" customFormat="1" x14ac:dyDescent="0.3">
      <c r="A9" s="213">
        <v>1</v>
      </c>
      <c r="B9" s="213" t="s">
        <v>231</v>
      </c>
      <c r="C9" s="213"/>
      <c r="D9" s="253"/>
      <c r="E9" s="253"/>
      <c r="F9" s="249"/>
      <c r="G9" s="253"/>
      <c r="H9" s="249"/>
      <c r="I9" s="249"/>
      <c r="J9" s="253"/>
      <c r="K9" s="249"/>
    </row>
    <row r="10" spans="1:11" x14ac:dyDescent="0.3">
      <c r="A10" s="32"/>
      <c r="C10" s="185" t="s">
        <v>169</v>
      </c>
      <c r="D10" s="254">
        <v>0.1</v>
      </c>
      <c r="E10" s="254">
        <v>0.11</v>
      </c>
      <c r="F10" s="252">
        <v>0.25</v>
      </c>
      <c r="G10" s="254">
        <v>0.32</v>
      </c>
      <c r="H10" s="252">
        <v>0.02</v>
      </c>
      <c r="I10" s="252">
        <v>0.18</v>
      </c>
      <c r="J10" s="254">
        <v>0.16</v>
      </c>
      <c r="K10" s="252">
        <v>0.19</v>
      </c>
    </row>
    <row r="11" spans="1:11" x14ac:dyDescent="0.3">
      <c r="A11" s="32"/>
      <c r="C11" s="185" t="s">
        <v>170</v>
      </c>
      <c r="D11" s="254">
        <v>0.04</v>
      </c>
      <c r="E11" s="254">
        <v>0</v>
      </c>
      <c r="F11" s="252">
        <v>0</v>
      </c>
      <c r="G11" s="254">
        <v>0.06</v>
      </c>
      <c r="H11" s="252">
        <v>0</v>
      </c>
      <c r="I11" s="252">
        <v>0.02</v>
      </c>
      <c r="J11" s="254">
        <v>0</v>
      </c>
      <c r="K11" s="252">
        <v>0.05</v>
      </c>
    </row>
    <row r="12" spans="1:11" x14ac:dyDescent="0.3">
      <c r="A12" s="32"/>
      <c r="C12" s="185" t="s">
        <v>171</v>
      </c>
      <c r="D12" s="254">
        <v>0.22</v>
      </c>
      <c r="E12" s="254">
        <v>0.22</v>
      </c>
      <c r="F12" s="252">
        <v>0.04</v>
      </c>
      <c r="G12" s="254">
        <v>0.12</v>
      </c>
      <c r="H12" s="252">
        <v>0.33</v>
      </c>
      <c r="I12" s="252">
        <v>0.13</v>
      </c>
      <c r="J12" s="254">
        <v>0.18</v>
      </c>
      <c r="K12" s="252">
        <v>0.16</v>
      </c>
    </row>
    <row r="13" spans="1:11" x14ac:dyDescent="0.3">
      <c r="A13" s="32"/>
      <c r="C13" s="185" t="s">
        <v>172</v>
      </c>
      <c r="D13" s="254">
        <v>0.09</v>
      </c>
      <c r="E13" s="254">
        <v>7.0000000000000007E-2</v>
      </c>
      <c r="F13" s="252">
        <v>0.21</v>
      </c>
      <c r="G13" s="254">
        <v>0.03</v>
      </c>
      <c r="H13" s="252">
        <v>0.04</v>
      </c>
      <c r="I13" s="252">
        <v>0.09</v>
      </c>
      <c r="J13" s="254">
        <v>0.03</v>
      </c>
      <c r="K13" s="252">
        <v>0.11</v>
      </c>
    </row>
    <row r="14" spans="1:11" ht="15" x14ac:dyDescent="0.25">
      <c r="A14" s="32"/>
      <c r="C14" s="185" t="s">
        <v>173</v>
      </c>
      <c r="D14" s="254">
        <v>0.55000000000000004</v>
      </c>
      <c r="E14" s="254">
        <v>0.6</v>
      </c>
      <c r="F14" s="252">
        <v>0.5</v>
      </c>
      <c r="G14" s="254">
        <v>0.47</v>
      </c>
      <c r="H14" s="252">
        <v>0.6</v>
      </c>
      <c r="I14" s="252">
        <v>0.57999999999999996</v>
      </c>
      <c r="J14" s="254">
        <v>0.63</v>
      </c>
      <c r="K14" s="252">
        <v>0.49</v>
      </c>
    </row>
    <row r="15" spans="1:11" ht="15" hidden="1" customHeight="1" x14ac:dyDescent="0.25">
      <c r="A15" s="32"/>
      <c r="B15" s="33" t="s">
        <v>140</v>
      </c>
      <c r="C15" s="185" t="s">
        <v>140</v>
      </c>
      <c r="D15" s="254"/>
      <c r="E15" s="254"/>
      <c r="F15" s="252"/>
      <c r="G15" s="254"/>
      <c r="H15" s="252"/>
      <c r="I15" s="252"/>
      <c r="J15" s="254"/>
      <c r="K15" s="252"/>
    </row>
    <row r="16" spans="1:11" s="182" customFormat="1" x14ac:dyDescent="0.3">
      <c r="A16" s="213">
        <v>2</v>
      </c>
      <c r="B16" s="213" t="s">
        <v>230</v>
      </c>
      <c r="C16" s="213"/>
      <c r="D16" s="269"/>
      <c r="E16" s="253"/>
      <c r="F16" s="249"/>
      <c r="G16" s="253"/>
      <c r="H16" s="249"/>
      <c r="I16" s="249"/>
      <c r="J16" s="253"/>
      <c r="K16" s="249"/>
    </row>
    <row r="17" spans="1:22" ht="15" customHeight="1" x14ac:dyDescent="0.3">
      <c r="A17" s="37"/>
      <c r="C17" s="44" t="s">
        <v>174</v>
      </c>
      <c r="D17" s="270">
        <v>0</v>
      </c>
      <c r="E17" s="481" t="s">
        <v>393</v>
      </c>
      <c r="F17" s="475"/>
      <c r="G17" s="475"/>
      <c r="H17" s="475"/>
      <c r="I17" s="475"/>
      <c r="J17" s="475"/>
      <c r="K17" s="476"/>
      <c r="N17" s="243"/>
      <c r="O17" s="243"/>
      <c r="P17" s="243"/>
      <c r="Q17" s="243"/>
      <c r="R17" s="243"/>
      <c r="S17" s="243"/>
      <c r="T17" s="243"/>
      <c r="U17" s="243"/>
      <c r="V17" s="243"/>
    </row>
    <row r="18" spans="1:22" x14ac:dyDescent="0.3">
      <c r="A18" s="37"/>
      <c r="C18" s="44" t="s">
        <v>175</v>
      </c>
      <c r="D18" s="270">
        <v>0.43</v>
      </c>
      <c r="E18" s="482"/>
      <c r="F18" s="463"/>
      <c r="G18" s="463"/>
      <c r="H18" s="463"/>
      <c r="I18" s="463"/>
      <c r="J18" s="463"/>
      <c r="K18" s="477"/>
      <c r="N18" s="243"/>
      <c r="O18" s="461"/>
      <c r="P18" s="461"/>
      <c r="Q18" s="461"/>
      <c r="R18" s="461"/>
      <c r="S18" s="461"/>
      <c r="T18" s="461"/>
      <c r="U18" s="461"/>
      <c r="V18" s="243"/>
    </row>
    <row r="19" spans="1:22" x14ac:dyDescent="0.3">
      <c r="A19" s="37"/>
      <c r="C19" s="44" t="s">
        <v>176</v>
      </c>
      <c r="D19" s="270">
        <v>0.8</v>
      </c>
      <c r="E19" s="482"/>
      <c r="F19" s="463"/>
      <c r="G19" s="463"/>
      <c r="H19" s="463"/>
      <c r="I19" s="463"/>
      <c r="J19" s="463"/>
      <c r="K19" s="477"/>
      <c r="N19" s="243"/>
      <c r="O19" s="461"/>
      <c r="P19" s="461"/>
      <c r="Q19" s="461"/>
      <c r="R19" s="461"/>
      <c r="S19" s="461"/>
      <c r="T19" s="461"/>
      <c r="U19" s="461"/>
      <c r="V19" s="243"/>
    </row>
    <row r="20" spans="1:22" x14ac:dyDescent="0.3">
      <c r="A20" s="37"/>
      <c r="C20" s="44" t="s">
        <v>177</v>
      </c>
      <c r="D20" s="270">
        <v>0</v>
      </c>
      <c r="E20" s="482"/>
      <c r="F20" s="463"/>
      <c r="G20" s="463"/>
      <c r="H20" s="463"/>
      <c r="I20" s="463"/>
      <c r="J20" s="463"/>
      <c r="K20" s="477"/>
      <c r="N20" s="243"/>
      <c r="O20" s="461"/>
      <c r="P20" s="461"/>
      <c r="Q20" s="461"/>
      <c r="R20" s="461"/>
      <c r="S20" s="461"/>
      <c r="T20" s="461"/>
      <c r="U20" s="461"/>
      <c r="V20" s="243"/>
    </row>
    <row r="21" spans="1:22" x14ac:dyDescent="0.3">
      <c r="A21" s="37"/>
      <c r="C21" s="44" t="s">
        <v>178</v>
      </c>
      <c r="D21" s="270">
        <v>0.2</v>
      </c>
      <c r="E21" s="482"/>
      <c r="F21" s="463"/>
      <c r="G21" s="463"/>
      <c r="H21" s="463"/>
      <c r="I21" s="463"/>
      <c r="J21" s="463"/>
      <c r="K21" s="477"/>
      <c r="N21" s="243"/>
      <c r="O21" s="461"/>
      <c r="P21" s="461"/>
      <c r="Q21" s="461"/>
      <c r="R21" s="461"/>
      <c r="S21" s="461"/>
      <c r="T21" s="461"/>
      <c r="U21" s="461"/>
      <c r="V21" s="243"/>
    </row>
    <row r="22" spans="1:22" x14ac:dyDescent="0.3">
      <c r="A22" s="37"/>
      <c r="C22" s="44" t="s">
        <v>179</v>
      </c>
      <c r="D22" s="270">
        <v>0.27</v>
      </c>
      <c r="E22" s="482"/>
      <c r="F22" s="463"/>
      <c r="G22" s="463"/>
      <c r="H22" s="463"/>
      <c r="I22" s="463"/>
      <c r="J22" s="463"/>
      <c r="K22" s="477"/>
      <c r="N22" s="243"/>
      <c r="O22" s="461"/>
      <c r="P22" s="461"/>
      <c r="Q22" s="461"/>
      <c r="R22" s="461"/>
      <c r="S22" s="461"/>
      <c r="T22" s="461"/>
      <c r="U22" s="461"/>
      <c r="V22" s="243"/>
    </row>
    <row r="23" spans="1:22" x14ac:dyDescent="0.3">
      <c r="A23" s="37"/>
      <c r="C23" s="44" t="s">
        <v>180</v>
      </c>
      <c r="D23" s="270">
        <v>0</v>
      </c>
      <c r="E23" s="482"/>
      <c r="F23" s="463"/>
      <c r="G23" s="463"/>
      <c r="H23" s="463"/>
      <c r="I23" s="463"/>
      <c r="J23" s="463"/>
      <c r="K23" s="477"/>
      <c r="N23" s="243"/>
      <c r="O23" s="461"/>
      <c r="P23" s="461"/>
      <c r="Q23" s="461"/>
      <c r="R23" s="461"/>
      <c r="S23" s="461"/>
      <c r="T23" s="461"/>
      <c r="U23" s="461"/>
      <c r="V23" s="243"/>
    </row>
    <row r="24" spans="1:22" x14ac:dyDescent="0.3">
      <c r="A24" s="37"/>
      <c r="C24" s="44" t="s">
        <v>181</v>
      </c>
      <c r="D24" s="270">
        <v>0.13</v>
      </c>
      <c r="E24" s="482"/>
      <c r="F24" s="463"/>
      <c r="G24" s="463"/>
      <c r="H24" s="463"/>
      <c r="I24" s="463"/>
      <c r="J24" s="463"/>
      <c r="K24" s="477"/>
      <c r="N24" s="243"/>
      <c r="O24" s="461"/>
      <c r="P24" s="461"/>
      <c r="Q24" s="461"/>
      <c r="R24" s="461"/>
      <c r="S24" s="461"/>
      <c r="T24" s="461"/>
      <c r="U24" s="461"/>
      <c r="V24" s="243"/>
    </row>
    <row r="25" spans="1:22" x14ac:dyDescent="0.3">
      <c r="A25" s="37"/>
      <c r="C25" s="44" t="s">
        <v>182</v>
      </c>
      <c r="D25" s="270">
        <v>0</v>
      </c>
      <c r="E25" s="482"/>
      <c r="F25" s="463"/>
      <c r="G25" s="463"/>
      <c r="H25" s="463"/>
      <c r="I25" s="463"/>
      <c r="J25" s="463"/>
      <c r="K25" s="477"/>
      <c r="N25" s="243"/>
      <c r="O25" s="461"/>
      <c r="P25" s="461"/>
      <c r="Q25" s="461"/>
      <c r="R25" s="461"/>
      <c r="S25" s="461"/>
      <c r="T25" s="461"/>
      <c r="U25" s="461"/>
      <c r="V25" s="243"/>
    </row>
    <row r="26" spans="1:22" x14ac:dyDescent="0.3">
      <c r="A26" s="187"/>
      <c r="C26" s="44" t="s">
        <v>183</v>
      </c>
      <c r="D26" s="270">
        <v>0</v>
      </c>
      <c r="E26" s="482"/>
      <c r="F26" s="463"/>
      <c r="G26" s="463"/>
      <c r="H26" s="463"/>
      <c r="I26" s="463"/>
      <c r="J26" s="463"/>
      <c r="K26" s="477"/>
      <c r="N26" s="243"/>
      <c r="O26" s="461"/>
      <c r="P26" s="461"/>
      <c r="Q26" s="461"/>
      <c r="R26" s="461"/>
      <c r="S26" s="461"/>
      <c r="T26" s="461"/>
      <c r="U26" s="461"/>
      <c r="V26" s="243"/>
    </row>
    <row r="27" spans="1:22" x14ac:dyDescent="0.3">
      <c r="A27" s="187"/>
      <c r="C27" s="44" t="s">
        <v>184</v>
      </c>
      <c r="D27" s="270">
        <v>0</v>
      </c>
      <c r="E27" s="483"/>
      <c r="F27" s="484"/>
      <c r="G27" s="484"/>
      <c r="H27" s="484"/>
      <c r="I27" s="484"/>
      <c r="J27" s="484"/>
      <c r="K27" s="485"/>
      <c r="N27" s="243"/>
      <c r="O27" s="461"/>
      <c r="P27" s="461"/>
      <c r="Q27" s="461"/>
      <c r="R27" s="461"/>
      <c r="S27" s="461"/>
      <c r="T27" s="461"/>
      <c r="U27" s="461"/>
      <c r="V27" s="243"/>
    </row>
    <row r="28" spans="1:22" ht="15" hidden="1" customHeight="1" x14ac:dyDescent="0.25">
      <c r="A28" s="187"/>
      <c r="D28" s="270"/>
      <c r="E28" s="270"/>
      <c r="F28" s="272"/>
      <c r="G28" s="270"/>
      <c r="H28" s="272"/>
      <c r="I28" s="272"/>
      <c r="J28" s="273"/>
      <c r="K28" s="272"/>
      <c r="N28" s="243"/>
      <c r="O28" s="461"/>
      <c r="P28" s="461"/>
      <c r="Q28" s="461"/>
      <c r="R28" s="461"/>
      <c r="S28" s="461"/>
      <c r="T28" s="461"/>
      <c r="U28" s="461"/>
      <c r="V28" s="243"/>
    </row>
    <row r="29" spans="1:22" s="182" customFormat="1" x14ac:dyDescent="0.3">
      <c r="A29" s="213">
        <v>3</v>
      </c>
      <c r="B29" s="213" t="s">
        <v>330</v>
      </c>
      <c r="C29" s="213"/>
      <c r="D29" s="269"/>
      <c r="E29" s="253"/>
      <c r="F29" s="249"/>
      <c r="G29" s="253"/>
      <c r="H29" s="249"/>
      <c r="I29" s="249"/>
      <c r="J29" s="253"/>
      <c r="K29" s="249"/>
    </row>
    <row r="30" spans="1:22" ht="15" customHeight="1" x14ac:dyDescent="0.3">
      <c r="A30" s="187"/>
      <c r="C30" s="44" t="s">
        <v>321</v>
      </c>
      <c r="D30" s="270">
        <v>0.5</v>
      </c>
      <c r="E30" s="462" t="s">
        <v>393</v>
      </c>
      <c r="F30" s="463"/>
      <c r="G30" s="463"/>
      <c r="H30" s="463"/>
      <c r="I30" s="463"/>
      <c r="J30" s="463"/>
      <c r="K30" s="463"/>
    </row>
    <row r="31" spans="1:22" x14ac:dyDescent="0.3">
      <c r="A31" s="187"/>
      <c r="C31" s="44" t="s">
        <v>323</v>
      </c>
      <c r="D31" s="270">
        <v>0.23</v>
      </c>
      <c r="E31" s="462"/>
      <c r="F31" s="463"/>
      <c r="G31" s="463"/>
      <c r="H31" s="463"/>
      <c r="I31" s="463"/>
      <c r="J31" s="463"/>
      <c r="K31" s="463"/>
    </row>
    <row r="32" spans="1:22" x14ac:dyDescent="0.3">
      <c r="A32" s="187"/>
      <c r="C32" s="44" t="s">
        <v>324</v>
      </c>
      <c r="D32" s="270">
        <v>0.28000000000000003</v>
      </c>
      <c r="E32" s="462"/>
      <c r="F32" s="463"/>
      <c r="G32" s="463"/>
      <c r="H32" s="463"/>
      <c r="I32" s="463"/>
      <c r="J32" s="463"/>
      <c r="K32" s="463"/>
    </row>
    <row r="33" spans="1:11" x14ac:dyDescent="0.3">
      <c r="A33" s="187"/>
      <c r="C33" s="44" t="s">
        <v>325</v>
      </c>
      <c r="D33" s="270">
        <v>0.1</v>
      </c>
      <c r="E33" s="462"/>
      <c r="F33" s="463"/>
      <c r="G33" s="463"/>
      <c r="H33" s="463"/>
      <c r="I33" s="463"/>
      <c r="J33" s="463"/>
      <c r="K33" s="463"/>
    </row>
    <row r="34" spans="1:11" x14ac:dyDescent="0.3">
      <c r="A34" s="187"/>
      <c r="C34" s="44" t="s">
        <v>326</v>
      </c>
      <c r="D34" s="270">
        <v>0</v>
      </c>
      <c r="E34" s="462"/>
      <c r="F34" s="463"/>
      <c r="G34" s="463"/>
      <c r="H34" s="463"/>
      <c r="I34" s="463"/>
      <c r="J34" s="463"/>
      <c r="K34" s="463"/>
    </row>
    <row r="35" spans="1:11" x14ac:dyDescent="0.3">
      <c r="A35" s="187"/>
      <c r="C35" s="44" t="s">
        <v>327</v>
      </c>
      <c r="D35" s="270">
        <v>0.02</v>
      </c>
      <c r="E35" s="462"/>
      <c r="F35" s="463"/>
      <c r="G35" s="463"/>
      <c r="H35" s="463"/>
      <c r="I35" s="463"/>
      <c r="J35" s="463"/>
      <c r="K35" s="463"/>
    </row>
    <row r="36" spans="1:11" x14ac:dyDescent="0.3">
      <c r="A36" s="187"/>
      <c r="C36" s="44" t="s">
        <v>328</v>
      </c>
      <c r="D36" s="270">
        <v>0</v>
      </c>
      <c r="E36" s="462"/>
      <c r="F36" s="463"/>
      <c r="G36" s="463"/>
      <c r="H36" s="463"/>
      <c r="I36" s="463"/>
      <c r="J36" s="463"/>
      <c r="K36" s="463"/>
    </row>
    <row r="37" spans="1:11" ht="15" hidden="1" customHeight="1" x14ac:dyDescent="0.25">
      <c r="A37" s="187"/>
      <c r="D37" s="270">
        <v>0</v>
      </c>
      <c r="E37" s="270"/>
      <c r="F37" s="272"/>
      <c r="G37" s="270"/>
      <c r="H37" s="272"/>
      <c r="I37" s="272"/>
      <c r="J37" s="273"/>
      <c r="K37" s="272"/>
    </row>
    <row r="38" spans="1:11" s="182" customFormat="1" ht="15" customHeight="1" x14ac:dyDescent="0.3">
      <c r="A38" s="213">
        <v>4.0999999999999996</v>
      </c>
      <c r="B38" s="213" t="s">
        <v>394</v>
      </c>
      <c r="C38" s="213"/>
      <c r="D38" s="269"/>
      <c r="E38" s="253"/>
      <c r="F38" s="249"/>
      <c r="G38" s="253"/>
      <c r="H38" s="249"/>
      <c r="I38" s="249"/>
      <c r="J38" s="253"/>
      <c r="K38" s="249"/>
    </row>
    <row r="39" spans="1:11" ht="15" customHeight="1" x14ac:dyDescent="0.25">
      <c r="A39" s="187"/>
      <c r="B39" s="208"/>
      <c r="C39" s="185" t="s">
        <v>206</v>
      </c>
      <c r="D39" s="270">
        <v>0.89</v>
      </c>
      <c r="E39" s="270">
        <v>0.79</v>
      </c>
      <c r="F39" s="272">
        <v>0.86</v>
      </c>
      <c r="G39" s="270">
        <v>0.71</v>
      </c>
      <c r="H39" s="272">
        <v>1</v>
      </c>
      <c r="I39" s="272">
        <v>0.82</v>
      </c>
      <c r="J39" s="273">
        <v>0.81</v>
      </c>
      <c r="K39" s="272">
        <v>0.91</v>
      </c>
    </row>
    <row r="40" spans="1:11" ht="15" customHeight="1" x14ac:dyDescent="0.3">
      <c r="A40" s="187"/>
      <c r="B40" s="208"/>
      <c r="C40" s="185" t="s">
        <v>207</v>
      </c>
      <c r="D40" s="270">
        <v>0.11</v>
      </c>
      <c r="E40" s="270">
        <v>0.21</v>
      </c>
      <c r="F40" s="272">
        <v>0.14000000000000001</v>
      </c>
      <c r="G40" s="270">
        <v>0.28999999999999998</v>
      </c>
      <c r="H40" s="272">
        <v>0</v>
      </c>
      <c r="I40" s="272">
        <v>0.18</v>
      </c>
      <c r="J40" s="273">
        <v>0.19</v>
      </c>
      <c r="K40" s="272">
        <v>0.09</v>
      </c>
    </row>
    <row r="41" spans="1:11" ht="15" customHeight="1" x14ac:dyDescent="0.3">
      <c r="A41" s="187"/>
      <c r="B41" s="208"/>
      <c r="C41" s="185" t="s">
        <v>182</v>
      </c>
      <c r="D41" s="270">
        <v>0</v>
      </c>
      <c r="E41" s="270">
        <v>0</v>
      </c>
      <c r="F41" s="272">
        <v>0</v>
      </c>
      <c r="G41" s="270">
        <v>0</v>
      </c>
      <c r="H41" s="272">
        <v>0</v>
      </c>
      <c r="I41" s="272">
        <v>0</v>
      </c>
      <c r="J41" s="273">
        <v>0</v>
      </c>
      <c r="K41" s="272">
        <v>0</v>
      </c>
    </row>
    <row r="42" spans="1:11" ht="15" hidden="1" customHeight="1" x14ac:dyDescent="0.25">
      <c r="A42" s="187"/>
      <c r="B42" s="208" t="s">
        <v>140</v>
      </c>
      <c r="C42" s="185"/>
      <c r="D42" s="270"/>
      <c r="E42" s="270"/>
      <c r="F42" s="272"/>
      <c r="G42" s="270"/>
      <c r="H42" s="272"/>
      <c r="I42" s="272"/>
      <c r="J42" s="273"/>
      <c r="K42" s="272"/>
    </row>
    <row r="43" spans="1:11" s="182" customFormat="1" x14ac:dyDescent="0.3">
      <c r="A43" s="213">
        <v>4.2</v>
      </c>
      <c r="B43" s="213" t="s">
        <v>229</v>
      </c>
      <c r="C43" s="213"/>
      <c r="D43" s="269"/>
      <c r="E43" s="253"/>
      <c r="F43" s="249"/>
      <c r="G43" s="253"/>
      <c r="H43" s="249"/>
      <c r="I43" s="249"/>
      <c r="J43" s="253"/>
      <c r="K43" s="249"/>
    </row>
    <row r="44" spans="1:11" x14ac:dyDescent="0.3">
      <c r="A44" s="32"/>
      <c r="C44" s="50" t="s">
        <v>186</v>
      </c>
      <c r="D44" s="254">
        <v>0.11</v>
      </c>
      <c r="E44" s="256">
        <v>0.26</v>
      </c>
      <c r="F44" s="251">
        <v>0.17</v>
      </c>
      <c r="G44" s="256">
        <v>0.08</v>
      </c>
      <c r="H44" s="251">
        <v>0.13</v>
      </c>
      <c r="I44" s="251">
        <v>0.22</v>
      </c>
      <c r="J44" s="256">
        <v>0.13</v>
      </c>
      <c r="K44" s="251">
        <v>0.22</v>
      </c>
    </row>
    <row r="45" spans="1:11" x14ac:dyDescent="0.3">
      <c r="A45" s="32"/>
      <c r="C45" s="50" t="s">
        <v>187</v>
      </c>
      <c r="D45" s="254">
        <v>0.14000000000000001</v>
      </c>
      <c r="E45" s="256">
        <v>0.4</v>
      </c>
      <c r="F45" s="251">
        <v>0.38</v>
      </c>
      <c r="G45" s="256">
        <v>0</v>
      </c>
      <c r="H45" s="251">
        <v>0.22</v>
      </c>
      <c r="I45" s="251">
        <v>0.33</v>
      </c>
      <c r="J45" s="256">
        <v>0.18</v>
      </c>
      <c r="K45" s="251">
        <v>0.28999999999999998</v>
      </c>
    </row>
    <row r="46" spans="1:11" x14ac:dyDescent="0.3">
      <c r="A46" s="32"/>
      <c r="C46" s="50" t="s">
        <v>188</v>
      </c>
      <c r="D46" s="254">
        <v>0.11</v>
      </c>
      <c r="E46" s="256">
        <v>0</v>
      </c>
      <c r="F46" s="251">
        <v>0.38</v>
      </c>
      <c r="G46" s="256">
        <v>0.25</v>
      </c>
      <c r="H46" s="251">
        <v>0.22</v>
      </c>
      <c r="I46" s="251">
        <v>0</v>
      </c>
      <c r="J46" s="256">
        <v>0.09</v>
      </c>
      <c r="K46" s="251">
        <v>0.22</v>
      </c>
    </row>
    <row r="47" spans="1:11" x14ac:dyDescent="0.3">
      <c r="A47" s="32"/>
      <c r="C47" s="50" t="s">
        <v>189</v>
      </c>
      <c r="D47" s="254">
        <v>0.05</v>
      </c>
      <c r="E47" s="256">
        <v>0</v>
      </c>
      <c r="F47" s="251">
        <v>0.17</v>
      </c>
      <c r="G47" s="256">
        <v>0</v>
      </c>
      <c r="H47" s="251">
        <v>0.22</v>
      </c>
      <c r="I47" s="251">
        <v>0</v>
      </c>
      <c r="J47" s="256">
        <v>0</v>
      </c>
      <c r="K47" s="251">
        <v>0.12</v>
      </c>
    </row>
    <row r="48" spans="1:11" x14ac:dyDescent="0.3">
      <c r="A48" s="32"/>
      <c r="C48" s="50" t="s">
        <v>190</v>
      </c>
      <c r="D48" s="254">
        <v>0.81</v>
      </c>
      <c r="E48" s="256">
        <v>0.83</v>
      </c>
      <c r="F48" s="251">
        <v>1</v>
      </c>
      <c r="G48" s="256">
        <v>0.79</v>
      </c>
      <c r="H48" s="251">
        <v>0.74</v>
      </c>
      <c r="I48" s="251">
        <v>0.89</v>
      </c>
      <c r="J48" s="256">
        <v>0.85</v>
      </c>
      <c r="K48" s="251">
        <v>0.82</v>
      </c>
    </row>
    <row r="49" spans="1:20" x14ac:dyDescent="0.3">
      <c r="A49" s="32"/>
      <c r="C49" s="50" t="s">
        <v>191</v>
      </c>
      <c r="D49" s="254">
        <v>0.16</v>
      </c>
      <c r="E49" s="256">
        <v>0.4</v>
      </c>
      <c r="F49" s="251">
        <v>0.38</v>
      </c>
      <c r="G49" s="256">
        <v>0</v>
      </c>
      <c r="H49" s="251">
        <v>0.41</v>
      </c>
      <c r="I49" s="251">
        <v>0.22</v>
      </c>
      <c r="J49" s="256">
        <v>0.27</v>
      </c>
      <c r="K49" s="251">
        <v>0.27</v>
      </c>
    </row>
    <row r="50" spans="1:20" x14ac:dyDescent="0.3">
      <c r="A50" s="32"/>
      <c r="C50" s="50" t="s">
        <v>192</v>
      </c>
      <c r="D50" s="254">
        <v>0.06</v>
      </c>
      <c r="E50" s="256">
        <v>0.06</v>
      </c>
      <c r="F50" s="251">
        <v>0.17</v>
      </c>
      <c r="G50" s="256">
        <v>0.08</v>
      </c>
      <c r="H50" s="251">
        <v>0.15</v>
      </c>
      <c r="I50" s="251">
        <v>0</v>
      </c>
      <c r="J50" s="256">
        <v>0.02</v>
      </c>
      <c r="K50" s="251">
        <v>0.14000000000000001</v>
      </c>
    </row>
    <row r="51" spans="1:20" x14ac:dyDescent="0.3">
      <c r="A51" s="32"/>
      <c r="C51" s="50" t="s">
        <v>193</v>
      </c>
      <c r="D51" s="254">
        <v>0.04</v>
      </c>
      <c r="E51" s="256">
        <v>0.03</v>
      </c>
      <c r="F51" s="251">
        <v>0</v>
      </c>
      <c r="G51" s="256">
        <v>0.04</v>
      </c>
      <c r="H51" s="251">
        <v>0.02</v>
      </c>
      <c r="I51" s="251">
        <v>0</v>
      </c>
      <c r="J51" s="256">
        <v>0</v>
      </c>
      <c r="K51" s="251">
        <v>0.04</v>
      </c>
    </row>
    <row r="52" spans="1:20" x14ac:dyDescent="0.3">
      <c r="A52" s="32"/>
      <c r="C52" s="58" t="s">
        <v>194</v>
      </c>
      <c r="D52" s="254">
        <v>0.08</v>
      </c>
      <c r="E52" s="256">
        <v>0</v>
      </c>
      <c r="F52" s="251">
        <v>0.38</v>
      </c>
      <c r="G52" s="256">
        <v>0</v>
      </c>
      <c r="H52" s="251">
        <v>0.11</v>
      </c>
      <c r="I52" s="251">
        <v>0.22</v>
      </c>
      <c r="J52" s="256">
        <v>0.09</v>
      </c>
      <c r="K52" s="251">
        <v>0.2</v>
      </c>
    </row>
    <row r="53" spans="1:20" ht="15" hidden="1" customHeight="1" x14ac:dyDescent="0.25">
      <c r="A53" s="32"/>
      <c r="C53" s="185" t="s">
        <v>140</v>
      </c>
      <c r="D53" s="254"/>
      <c r="E53" s="256"/>
      <c r="F53" s="251"/>
      <c r="G53" s="256"/>
      <c r="H53" s="251"/>
      <c r="I53" s="251"/>
      <c r="J53" s="256"/>
      <c r="K53" s="251"/>
    </row>
    <row r="54" spans="1:20" s="182" customFormat="1" x14ac:dyDescent="0.3">
      <c r="A54" s="213">
        <v>4.3</v>
      </c>
      <c r="B54" s="213" t="s">
        <v>404</v>
      </c>
      <c r="C54" s="213"/>
      <c r="D54" s="269"/>
      <c r="E54" s="253"/>
      <c r="F54" s="249"/>
      <c r="G54" s="253"/>
      <c r="H54" s="249"/>
      <c r="I54" s="249"/>
      <c r="J54" s="253"/>
      <c r="K54" s="249"/>
    </row>
    <row r="55" spans="1:20" ht="15" customHeight="1" x14ac:dyDescent="0.3">
      <c r="A55" s="32"/>
      <c r="C55" s="50" t="s">
        <v>398</v>
      </c>
      <c r="D55" s="254">
        <v>0.02</v>
      </c>
      <c r="E55" s="256">
        <v>0.03</v>
      </c>
      <c r="F55" s="251">
        <v>0</v>
      </c>
      <c r="G55" s="256">
        <v>0</v>
      </c>
      <c r="H55" s="251">
        <v>0.03</v>
      </c>
      <c r="I55" s="251">
        <v>0</v>
      </c>
      <c r="J55" s="256">
        <v>0</v>
      </c>
      <c r="K55" s="251">
        <v>0.02</v>
      </c>
    </row>
    <row r="56" spans="1:20" ht="15" customHeight="1" x14ac:dyDescent="0.3">
      <c r="A56" s="32"/>
      <c r="C56" s="50" t="s">
        <v>399</v>
      </c>
      <c r="D56" s="254">
        <v>0.22</v>
      </c>
      <c r="E56" s="256">
        <v>0.47</v>
      </c>
      <c r="F56" s="251">
        <v>0.42</v>
      </c>
      <c r="G56" s="256">
        <v>0</v>
      </c>
      <c r="H56" s="251">
        <v>0.28000000000000003</v>
      </c>
      <c r="I56" s="251">
        <v>0.59</v>
      </c>
      <c r="J56" s="256">
        <v>0.47</v>
      </c>
      <c r="K56" s="251">
        <v>0.24</v>
      </c>
    </row>
    <row r="57" spans="1:20" ht="15" customHeight="1" x14ac:dyDescent="0.3">
      <c r="A57" s="32"/>
      <c r="C57" s="50" t="s">
        <v>400</v>
      </c>
      <c r="D57" s="254">
        <v>0.67</v>
      </c>
      <c r="E57" s="256">
        <v>0.26</v>
      </c>
      <c r="F57" s="251">
        <v>0.38</v>
      </c>
      <c r="G57" s="256">
        <v>0.88</v>
      </c>
      <c r="H57" s="251">
        <v>0.5</v>
      </c>
      <c r="I57" s="251">
        <v>0.32</v>
      </c>
      <c r="J57" s="256">
        <v>0.43</v>
      </c>
      <c r="K57" s="251">
        <v>0.54</v>
      </c>
    </row>
    <row r="58" spans="1:20" ht="15" customHeight="1" x14ac:dyDescent="0.3">
      <c r="A58" s="32"/>
      <c r="C58" s="50" t="s">
        <v>401</v>
      </c>
      <c r="D58" s="254">
        <v>0.04</v>
      </c>
      <c r="E58" s="256">
        <v>0.12</v>
      </c>
      <c r="F58" s="251">
        <v>0.04</v>
      </c>
      <c r="G58" s="256">
        <v>0.13</v>
      </c>
      <c r="H58" s="251">
        <v>0.1</v>
      </c>
      <c r="I58" s="251">
        <v>0</v>
      </c>
      <c r="J58" s="256">
        <v>0.08</v>
      </c>
      <c r="K58" s="251">
        <v>0.06</v>
      </c>
    </row>
    <row r="59" spans="1:20" ht="15" customHeight="1" x14ac:dyDescent="0.3">
      <c r="A59" s="32"/>
      <c r="C59" s="50" t="s">
        <v>402</v>
      </c>
      <c r="D59" s="254">
        <v>0.05</v>
      </c>
      <c r="E59" s="256">
        <v>0.12</v>
      </c>
      <c r="F59" s="251">
        <v>0.17</v>
      </c>
      <c r="G59" s="256">
        <v>0</v>
      </c>
      <c r="H59" s="251">
        <v>0.1</v>
      </c>
      <c r="I59" s="251">
        <v>0.09</v>
      </c>
      <c r="J59" s="256">
        <v>0.02</v>
      </c>
      <c r="K59" s="251">
        <v>0.14000000000000001</v>
      </c>
    </row>
    <row r="60" spans="1:20" ht="15" hidden="1" customHeight="1" x14ac:dyDescent="0.25">
      <c r="A60" s="32"/>
      <c r="B60" s="33" t="s">
        <v>140</v>
      </c>
      <c r="C60" s="185"/>
      <c r="D60" s="254"/>
      <c r="E60" s="256"/>
      <c r="F60" s="251"/>
      <c r="G60" s="256"/>
      <c r="H60" s="251"/>
      <c r="I60" s="251"/>
      <c r="J60" s="256"/>
      <c r="K60" s="251"/>
    </row>
    <row r="61" spans="1:20" s="182" customFormat="1" x14ac:dyDescent="0.3">
      <c r="A61" s="213">
        <f>5</f>
        <v>5</v>
      </c>
      <c r="B61" s="213" t="s">
        <v>228</v>
      </c>
      <c r="C61" s="213"/>
      <c r="D61" s="269"/>
      <c r="E61" s="253"/>
      <c r="F61" s="249"/>
      <c r="G61" s="253"/>
      <c r="H61" s="249"/>
      <c r="I61" s="249"/>
      <c r="J61" s="253"/>
      <c r="K61" s="249"/>
    </row>
    <row r="62" spans="1:20" x14ac:dyDescent="0.3">
      <c r="A62" s="32"/>
      <c r="C62" s="50" t="s">
        <v>195</v>
      </c>
      <c r="D62" s="254">
        <v>0.38</v>
      </c>
      <c r="E62" s="256">
        <v>0.4</v>
      </c>
      <c r="F62" s="251">
        <v>0.21</v>
      </c>
      <c r="G62" s="256">
        <v>0.62</v>
      </c>
      <c r="H62" s="251">
        <v>0.24</v>
      </c>
      <c r="I62" s="251">
        <v>0.44</v>
      </c>
      <c r="J62" s="256">
        <v>0.33</v>
      </c>
      <c r="K62" s="251">
        <v>0.55000000000000004</v>
      </c>
    </row>
    <row r="63" spans="1:20" x14ac:dyDescent="0.3">
      <c r="A63" s="32"/>
      <c r="C63" s="44" t="s">
        <v>196</v>
      </c>
      <c r="D63" s="254">
        <v>0.27</v>
      </c>
      <c r="E63" s="256">
        <v>0.37</v>
      </c>
      <c r="F63" s="251">
        <v>0.39</v>
      </c>
      <c r="G63" s="256">
        <v>0.09</v>
      </c>
      <c r="H63" s="251">
        <v>0.53</v>
      </c>
      <c r="I63" s="251">
        <v>0.28999999999999998</v>
      </c>
      <c r="J63" s="256">
        <v>0.46</v>
      </c>
      <c r="K63" s="251">
        <v>0.18</v>
      </c>
      <c r="L63" s="171"/>
      <c r="M63" s="171"/>
      <c r="N63" s="171"/>
      <c r="O63" s="171"/>
      <c r="P63" s="171"/>
      <c r="Q63" s="171"/>
      <c r="R63" s="171"/>
      <c r="S63" s="171"/>
      <c r="T63" s="171"/>
    </row>
    <row r="64" spans="1:20" x14ac:dyDescent="0.3">
      <c r="A64" s="32"/>
      <c r="C64" s="44" t="s">
        <v>197</v>
      </c>
      <c r="D64" s="254">
        <v>0.33</v>
      </c>
      <c r="E64" s="256">
        <v>0.23</v>
      </c>
      <c r="F64" s="251">
        <v>0.39</v>
      </c>
      <c r="G64" s="256">
        <v>0.24</v>
      </c>
      <c r="H64" s="251">
        <v>0.22</v>
      </c>
      <c r="I64" s="251">
        <v>0.27</v>
      </c>
      <c r="J64" s="256">
        <v>0.18</v>
      </c>
      <c r="K64" s="251">
        <v>0.27</v>
      </c>
    </row>
    <row r="65" spans="1:20" x14ac:dyDescent="0.3">
      <c r="A65" s="32"/>
      <c r="C65" s="44" t="s">
        <v>198</v>
      </c>
      <c r="D65" s="254">
        <v>0.02</v>
      </c>
      <c r="E65" s="256">
        <v>0</v>
      </c>
      <c r="F65" s="251">
        <v>0</v>
      </c>
      <c r="G65" s="256">
        <v>0.06</v>
      </c>
      <c r="H65" s="251">
        <v>0</v>
      </c>
      <c r="I65" s="251">
        <v>0</v>
      </c>
      <c r="J65" s="256">
        <v>0.03</v>
      </c>
      <c r="K65" s="251">
        <v>0</v>
      </c>
    </row>
    <row r="66" spans="1:20" ht="15" hidden="1" customHeight="1" x14ac:dyDescent="0.25">
      <c r="A66" s="32"/>
      <c r="B66" s="33" t="s">
        <v>140</v>
      </c>
      <c r="D66" s="254"/>
      <c r="E66" s="256"/>
      <c r="F66" s="251"/>
      <c r="G66" s="256"/>
      <c r="H66" s="251"/>
      <c r="I66" s="251"/>
      <c r="J66" s="256"/>
      <c r="K66" s="251"/>
    </row>
    <row r="67" spans="1:20" s="182" customFormat="1" x14ac:dyDescent="0.3">
      <c r="A67" s="213">
        <v>6</v>
      </c>
      <c r="B67" s="213" t="s">
        <v>345</v>
      </c>
      <c r="C67" s="213"/>
      <c r="D67" s="269"/>
      <c r="E67" s="253"/>
      <c r="F67" s="249"/>
      <c r="G67" s="253"/>
      <c r="H67" s="249"/>
      <c r="I67" s="249"/>
      <c r="J67" s="253"/>
      <c r="K67" s="249"/>
    </row>
    <row r="68" spans="1:20" x14ac:dyDescent="0.3">
      <c r="A68" s="32"/>
      <c r="C68" s="185" t="s">
        <v>346</v>
      </c>
      <c r="D68" s="254">
        <v>0.51</v>
      </c>
      <c r="E68" s="256">
        <v>0.56000000000000005</v>
      </c>
      <c r="F68" s="251">
        <v>0.65</v>
      </c>
      <c r="G68" s="256">
        <v>0.63</v>
      </c>
      <c r="H68" s="251">
        <v>0.31</v>
      </c>
      <c r="I68" s="251">
        <v>0.68</v>
      </c>
      <c r="J68" s="256">
        <v>0.55000000000000004</v>
      </c>
      <c r="K68" s="251">
        <v>0.53</v>
      </c>
    </row>
    <row r="69" spans="1:20" x14ac:dyDescent="0.3">
      <c r="A69" s="32"/>
      <c r="C69" s="185" t="s">
        <v>347</v>
      </c>
      <c r="D69" s="254">
        <v>0.09</v>
      </c>
      <c r="E69" s="256">
        <v>0.15</v>
      </c>
      <c r="F69" s="251">
        <v>0.24</v>
      </c>
      <c r="G69" s="256">
        <v>0</v>
      </c>
      <c r="H69" s="251">
        <v>0.26</v>
      </c>
      <c r="I69" s="251">
        <v>0</v>
      </c>
      <c r="J69" s="256">
        <v>0.08</v>
      </c>
      <c r="K69" s="251">
        <v>0.14000000000000001</v>
      </c>
    </row>
    <row r="70" spans="1:20" x14ac:dyDescent="0.3">
      <c r="A70" s="32"/>
      <c r="C70" s="185" t="s">
        <v>348</v>
      </c>
      <c r="D70" s="254">
        <v>0.54</v>
      </c>
      <c r="E70" s="256">
        <v>0.59</v>
      </c>
      <c r="F70" s="251">
        <v>0.65</v>
      </c>
      <c r="G70" s="256">
        <v>0.54</v>
      </c>
      <c r="H70" s="251">
        <v>0.54</v>
      </c>
      <c r="I70" s="251">
        <v>0.65</v>
      </c>
      <c r="J70" s="256">
        <v>0.59</v>
      </c>
      <c r="K70" s="251">
        <v>0.61</v>
      </c>
    </row>
    <row r="71" spans="1:20" x14ac:dyDescent="0.3">
      <c r="A71" s="32"/>
      <c r="C71" s="185" t="s">
        <v>349</v>
      </c>
      <c r="D71" s="254">
        <v>0.24</v>
      </c>
      <c r="E71" s="256">
        <v>0.33</v>
      </c>
      <c r="F71" s="251">
        <v>0.24</v>
      </c>
      <c r="G71" s="256">
        <v>0</v>
      </c>
      <c r="H71" s="251">
        <v>0.43</v>
      </c>
      <c r="I71" s="251">
        <v>0.28999999999999998</v>
      </c>
      <c r="J71" s="256">
        <v>0.22</v>
      </c>
      <c r="K71" s="251">
        <v>0.28000000000000003</v>
      </c>
    </row>
    <row r="72" spans="1:20" x14ac:dyDescent="0.3">
      <c r="A72" s="32"/>
      <c r="C72" s="185" t="s">
        <v>215</v>
      </c>
      <c r="D72" s="254">
        <v>0.08</v>
      </c>
      <c r="E72" s="256">
        <v>0.04</v>
      </c>
      <c r="F72" s="251">
        <v>0</v>
      </c>
      <c r="G72" s="256">
        <v>0.13</v>
      </c>
      <c r="H72" s="251">
        <v>0.06</v>
      </c>
      <c r="I72" s="251">
        <v>0</v>
      </c>
      <c r="J72" s="256">
        <v>0.04</v>
      </c>
      <c r="K72" s="251">
        <v>0.08</v>
      </c>
    </row>
    <row r="73" spans="1:20" x14ac:dyDescent="0.3">
      <c r="A73" s="32"/>
      <c r="C73" s="185" t="s">
        <v>182</v>
      </c>
      <c r="D73" s="254">
        <v>0.04</v>
      </c>
      <c r="E73" s="256">
        <v>0</v>
      </c>
      <c r="F73" s="251">
        <v>0.28999999999999998</v>
      </c>
      <c r="G73" s="256">
        <v>0</v>
      </c>
      <c r="H73" s="251">
        <v>0.14000000000000001</v>
      </c>
      <c r="I73" s="251">
        <v>0</v>
      </c>
      <c r="J73" s="256">
        <v>0.1</v>
      </c>
      <c r="K73" s="251">
        <v>0</v>
      </c>
    </row>
    <row r="74" spans="1:20" x14ac:dyDescent="0.3">
      <c r="A74" s="32"/>
      <c r="C74" s="185" t="s">
        <v>350</v>
      </c>
      <c r="D74" s="254">
        <v>0</v>
      </c>
      <c r="E74" s="256">
        <v>0</v>
      </c>
      <c r="F74" s="251">
        <v>0</v>
      </c>
      <c r="G74" s="256">
        <v>0</v>
      </c>
      <c r="H74" s="251">
        <v>0</v>
      </c>
      <c r="I74" s="251">
        <v>0</v>
      </c>
      <c r="J74" s="256">
        <v>0</v>
      </c>
      <c r="K74" s="251">
        <v>0</v>
      </c>
    </row>
    <row r="75" spans="1:20" ht="15" hidden="1" customHeight="1" x14ac:dyDescent="0.25">
      <c r="A75" s="32"/>
      <c r="C75" s="185" t="s">
        <v>140</v>
      </c>
      <c r="D75" s="254"/>
      <c r="E75" s="256"/>
      <c r="F75" s="251"/>
      <c r="G75" s="256"/>
      <c r="H75" s="251"/>
      <c r="I75" s="251"/>
      <c r="J75" s="256"/>
      <c r="K75" s="251"/>
    </row>
    <row r="76" spans="1:20" s="182" customFormat="1" x14ac:dyDescent="0.3">
      <c r="A76" s="213">
        <v>7</v>
      </c>
      <c r="B76" s="213" t="s">
        <v>227</v>
      </c>
      <c r="C76" s="213"/>
      <c r="D76" s="269"/>
      <c r="E76" s="253"/>
      <c r="F76" s="249"/>
      <c r="G76" s="253"/>
      <c r="H76" s="249"/>
      <c r="I76" s="249"/>
      <c r="J76" s="253"/>
      <c r="K76" s="249"/>
    </row>
    <row r="77" spans="1:20" x14ac:dyDescent="0.3">
      <c r="A77" s="32"/>
      <c r="C77" s="43" t="s">
        <v>199</v>
      </c>
      <c r="D77" s="254">
        <v>0.09</v>
      </c>
      <c r="E77" s="256">
        <v>0</v>
      </c>
      <c r="F77" s="251">
        <v>7.0000000000000007E-2</v>
      </c>
      <c r="G77" s="256">
        <v>0.06</v>
      </c>
      <c r="H77" s="251">
        <v>0.15</v>
      </c>
      <c r="I77" s="251">
        <v>0</v>
      </c>
      <c r="J77" s="256">
        <v>0.1</v>
      </c>
      <c r="K77" s="251">
        <v>0.04</v>
      </c>
    </row>
    <row r="78" spans="1:20" x14ac:dyDescent="0.3">
      <c r="A78" s="32"/>
      <c r="C78" s="43" t="s">
        <v>200</v>
      </c>
      <c r="D78" s="254">
        <v>0.1</v>
      </c>
      <c r="E78" s="256">
        <v>0.02</v>
      </c>
      <c r="F78" s="251">
        <v>0.18</v>
      </c>
      <c r="G78" s="256">
        <v>0.09</v>
      </c>
      <c r="H78" s="251">
        <v>7.0000000000000007E-2</v>
      </c>
      <c r="I78" s="251">
        <v>0.11</v>
      </c>
      <c r="J78" s="256">
        <v>7.0000000000000007E-2</v>
      </c>
      <c r="K78" s="251">
        <v>0.11</v>
      </c>
      <c r="L78" s="171"/>
      <c r="M78" s="171"/>
      <c r="N78" s="171"/>
      <c r="O78" s="171"/>
      <c r="P78" s="171"/>
      <c r="Q78" s="171"/>
      <c r="R78" s="171"/>
      <c r="S78" s="171"/>
      <c r="T78" s="171"/>
    </row>
    <row r="79" spans="1:20" x14ac:dyDescent="0.3">
      <c r="A79" s="32"/>
      <c r="C79" s="43" t="s">
        <v>183</v>
      </c>
      <c r="D79" s="271">
        <v>0.14000000000000001</v>
      </c>
      <c r="E79" s="256">
        <v>0.04</v>
      </c>
      <c r="F79" s="251">
        <v>0.25</v>
      </c>
      <c r="G79" s="256">
        <v>0.24</v>
      </c>
      <c r="H79" s="251">
        <v>0.13</v>
      </c>
      <c r="I79" s="251">
        <v>0.11</v>
      </c>
      <c r="J79" s="256">
        <v>0.15</v>
      </c>
      <c r="K79" s="251">
        <v>0.14000000000000001</v>
      </c>
    </row>
    <row r="80" spans="1:20" x14ac:dyDescent="0.3">
      <c r="A80" s="32"/>
      <c r="C80" s="43" t="s">
        <v>201</v>
      </c>
      <c r="D80" s="254">
        <v>0.23</v>
      </c>
      <c r="E80" s="256">
        <v>0.31</v>
      </c>
      <c r="F80" s="251">
        <v>0.11</v>
      </c>
      <c r="G80" s="256">
        <v>0.15</v>
      </c>
      <c r="H80" s="251">
        <v>0.15</v>
      </c>
      <c r="I80" s="251">
        <v>0.25</v>
      </c>
      <c r="J80" s="256">
        <v>0.21</v>
      </c>
      <c r="K80" s="251">
        <v>0.19</v>
      </c>
    </row>
    <row r="81" spans="1:20" x14ac:dyDescent="0.3">
      <c r="A81" s="32"/>
      <c r="C81" s="43" t="s">
        <v>202</v>
      </c>
      <c r="D81" s="254">
        <v>0.42</v>
      </c>
      <c r="E81" s="256">
        <v>0.62</v>
      </c>
      <c r="F81" s="251">
        <v>0.28999999999999998</v>
      </c>
      <c r="G81" s="256">
        <v>0.47</v>
      </c>
      <c r="H81" s="251">
        <v>0.5</v>
      </c>
      <c r="I81" s="251">
        <v>0.47</v>
      </c>
      <c r="J81" s="256">
        <v>0.47</v>
      </c>
      <c r="K81" s="251">
        <v>0.47</v>
      </c>
      <c r="L81" s="171"/>
      <c r="M81" s="171"/>
      <c r="N81" s="171"/>
      <c r="O81" s="171"/>
      <c r="P81" s="171"/>
      <c r="Q81" s="171"/>
      <c r="R81" s="171"/>
      <c r="S81" s="171"/>
      <c r="T81" s="171"/>
    </row>
    <row r="82" spans="1:20" x14ac:dyDescent="0.3">
      <c r="A82" s="32"/>
      <c r="C82" s="43" t="s">
        <v>198</v>
      </c>
      <c r="D82" s="254">
        <v>0.03</v>
      </c>
      <c r="E82" s="256">
        <v>0</v>
      </c>
      <c r="F82" s="251">
        <v>0.11</v>
      </c>
      <c r="G82" s="256">
        <v>0</v>
      </c>
      <c r="H82" s="251">
        <v>0</v>
      </c>
      <c r="I82" s="251">
        <v>0.05</v>
      </c>
      <c r="J82" s="256">
        <v>0</v>
      </c>
      <c r="K82" s="251">
        <v>0.05</v>
      </c>
    </row>
    <row r="83" spans="1:20" ht="15" hidden="1" customHeight="1" x14ac:dyDescent="0.25">
      <c r="A83" s="32"/>
      <c r="C83" s="185" t="s">
        <v>140</v>
      </c>
      <c r="D83" s="254"/>
      <c r="E83" s="256"/>
      <c r="F83" s="251"/>
      <c r="G83" s="256"/>
      <c r="H83" s="251"/>
      <c r="I83" s="251"/>
      <c r="J83" s="256"/>
      <c r="K83" s="251"/>
    </row>
    <row r="84" spans="1:20" s="182" customFormat="1" x14ac:dyDescent="0.3">
      <c r="A84" s="213">
        <v>8</v>
      </c>
      <c r="B84" s="213" t="s">
        <v>226</v>
      </c>
      <c r="C84" s="213"/>
      <c r="D84" s="269"/>
      <c r="E84" s="253"/>
      <c r="F84" s="249"/>
      <c r="G84" s="253"/>
      <c r="H84" s="249"/>
      <c r="I84" s="249"/>
      <c r="J84" s="253"/>
      <c r="K84" s="249"/>
    </row>
    <row r="85" spans="1:20" x14ac:dyDescent="0.3">
      <c r="A85" s="32"/>
      <c r="C85" s="43" t="s">
        <v>203</v>
      </c>
      <c r="D85" s="254">
        <v>0.7</v>
      </c>
      <c r="E85" s="256">
        <v>0.75</v>
      </c>
      <c r="F85" s="251">
        <v>0.46</v>
      </c>
      <c r="G85" s="256">
        <v>0.86</v>
      </c>
      <c r="H85" s="251">
        <v>0.57999999999999996</v>
      </c>
      <c r="I85" s="251">
        <v>0.47</v>
      </c>
      <c r="J85" s="256">
        <v>0.51</v>
      </c>
      <c r="K85" s="251">
        <v>0.68</v>
      </c>
    </row>
    <row r="86" spans="1:20" x14ac:dyDescent="0.3">
      <c r="A86" s="32"/>
      <c r="C86" s="43" t="s">
        <v>204</v>
      </c>
      <c r="D86" s="254">
        <v>0.16</v>
      </c>
      <c r="E86" s="256">
        <v>0.25</v>
      </c>
      <c r="F86" s="251">
        <v>0.08</v>
      </c>
      <c r="G86" s="256">
        <v>0.14000000000000001</v>
      </c>
      <c r="H86" s="251">
        <v>0.03</v>
      </c>
      <c r="I86" s="251">
        <v>0.47</v>
      </c>
      <c r="J86" s="256">
        <v>0.36</v>
      </c>
      <c r="K86" s="251">
        <v>0.1</v>
      </c>
    </row>
    <row r="87" spans="1:20" x14ac:dyDescent="0.3">
      <c r="A87" s="32"/>
      <c r="C87" s="43" t="s">
        <v>205</v>
      </c>
      <c r="D87" s="254">
        <v>0.13</v>
      </c>
      <c r="E87" s="256">
        <v>0</v>
      </c>
      <c r="F87" s="251">
        <v>0.46</v>
      </c>
      <c r="G87" s="256">
        <v>0</v>
      </c>
      <c r="H87" s="251">
        <v>0.39</v>
      </c>
      <c r="I87" s="251">
        <v>0.03</v>
      </c>
      <c r="J87" s="256">
        <v>0.11</v>
      </c>
      <c r="K87" s="251">
        <v>0.23</v>
      </c>
    </row>
    <row r="88" spans="1:20" x14ac:dyDescent="0.3">
      <c r="A88" s="32"/>
      <c r="C88" s="127" t="s">
        <v>182</v>
      </c>
      <c r="D88" s="254">
        <v>0.01</v>
      </c>
      <c r="E88" s="256">
        <v>0</v>
      </c>
      <c r="F88" s="251">
        <v>0</v>
      </c>
      <c r="G88" s="256">
        <v>0</v>
      </c>
      <c r="H88" s="251">
        <v>0</v>
      </c>
      <c r="I88" s="251">
        <v>0.03</v>
      </c>
      <c r="J88" s="256">
        <v>0.02</v>
      </c>
      <c r="K88" s="251">
        <v>0</v>
      </c>
    </row>
    <row r="89" spans="1:20" x14ac:dyDescent="0.3">
      <c r="A89" s="32"/>
      <c r="C89" s="127" t="s">
        <v>350</v>
      </c>
      <c r="D89" s="254">
        <v>0</v>
      </c>
      <c r="E89" s="256">
        <v>0</v>
      </c>
      <c r="F89" s="251">
        <v>0</v>
      </c>
      <c r="G89" s="256">
        <v>0</v>
      </c>
      <c r="H89" s="251">
        <v>0</v>
      </c>
      <c r="I89" s="251">
        <v>0</v>
      </c>
      <c r="J89" s="256">
        <v>0</v>
      </c>
      <c r="K89" s="251">
        <v>0</v>
      </c>
    </row>
    <row r="90" spans="1:20" ht="15" hidden="1" customHeight="1" x14ac:dyDescent="0.25">
      <c r="A90" s="32"/>
      <c r="B90" s="33" t="s">
        <v>140</v>
      </c>
      <c r="C90" s="185" t="s">
        <v>140</v>
      </c>
      <c r="D90" s="254"/>
      <c r="E90" s="256"/>
      <c r="F90" s="251"/>
      <c r="G90" s="256"/>
      <c r="H90" s="251"/>
      <c r="I90" s="251"/>
      <c r="J90" s="256"/>
      <c r="K90" s="251"/>
    </row>
    <row r="91" spans="1:20" s="182" customFormat="1" x14ac:dyDescent="0.3">
      <c r="A91" s="213">
        <v>10</v>
      </c>
      <c r="B91" s="213" t="s">
        <v>224</v>
      </c>
      <c r="C91" s="213"/>
      <c r="D91" s="269"/>
      <c r="E91" s="253"/>
      <c r="F91" s="249"/>
      <c r="G91" s="253"/>
      <c r="H91" s="249"/>
      <c r="I91" s="249"/>
      <c r="J91" s="253"/>
      <c r="K91" s="249"/>
    </row>
    <row r="92" spans="1:20" x14ac:dyDescent="0.3">
      <c r="A92" s="32"/>
      <c r="C92" s="127" t="s">
        <v>206</v>
      </c>
      <c r="D92" s="254">
        <v>0.24</v>
      </c>
      <c r="E92" s="256">
        <v>0.38</v>
      </c>
      <c r="F92" s="251">
        <v>0.52</v>
      </c>
      <c r="G92" s="256">
        <v>0.06</v>
      </c>
      <c r="H92" s="251">
        <v>0.43</v>
      </c>
      <c r="I92" s="251">
        <v>0.37</v>
      </c>
      <c r="J92" s="256">
        <v>0.36</v>
      </c>
      <c r="K92" s="251">
        <v>0.28000000000000003</v>
      </c>
    </row>
    <row r="93" spans="1:20" x14ac:dyDescent="0.3">
      <c r="A93" s="32"/>
      <c r="C93" s="127" t="s">
        <v>208</v>
      </c>
      <c r="D93" s="254">
        <v>0.04</v>
      </c>
      <c r="E93" s="256">
        <v>0</v>
      </c>
      <c r="F93" s="251">
        <v>0</v>
      </c>
      <c r="G93" s="256">
        <v>0.03</v>
      </c>
      <c r="H93" s="251">
        <v>0</v>
      </c>
      <c r="I93" s="251">
        <v>0.09</v>
      </c>
      <c r="J93" s="256">
        <v>0.09</v>
      </c>
      <c r="K93" s="251">
        <v>0</v>
      </c>
    </row>
    <row r="94" spans="1:20" x14ac:dyDescent="0.3">
      <c r="A94" s="32"/>
      <c r="C94" s="127" t="s">
        <v>209</v>
      </c>
      <c r="D94" s="254">
        <v>0.28999999999999998</v>
      </c>
      <c r="E94" s="256">
        <v>0.43</v>
      </c>
      <c r="F94" s="251">
        <v>7.0000000000000007E-2</v>
      </c>
      <c r="G94" s="256">
        <v>0.09</v>
      </c>
      <c r="H94" s="251">
        <v>0.4</v>
      </c>
      <c r="I94" s="251">
        <v>0.22</v>
      </c>
      <c r="J94" s="256">
        <v>0.28999999999999998</v>
      </c>
      <c r="K94" s="251">
        <v>0.21</v>
      </c>
    </row>
    <row r="95" spans="1:20" x14ac:dyDescent="0.3">
      <c r="A95" s="32"/>
      <c r="C95" s="127" t="s">
        <v>210</v>
      </c>
      <c r="D95" s="254">
        <v>0.42</v>
      </c>
      <c r="E95" s="256">
        <v>0.17</v>
      </c>
      <c r="F95" s="251">
        <v>0.41</v>
      </c>
      <c r="G95" s="256">
        <v>0.82</v>
      </c>
      <c r="H95" s="251">
        <v>0.18</v>
      </c>
      <c r="I95" s="251">
        <v>0.3</v>
      </c>
      <c r="J95" s="256">
        <v>0.26</v>
      </c>
      <c r="K95" s="251">
        <v>0.51</v>
      </c>
    </row>
    <row r="96" spans="1:20" x14ac:dyDescent="0.3">
      <c r="A96" s="32"/>
      <c r="C96" s="185" t="s">
        <v>182</v>
      </c>
      <c r="D96" s="254">
        <v>0.01</v>
      </c>
      <c r="E96" s="256">
        <v>0.02</v>
      </c>
      <c r="F96" s="251">
        <v>0</v>
      </c>
      <c r="G96" s="256">
        <v>0</v>
      </c>
      <c r="H96" s="251">
        <v>0</v>
      </c>
      <c r="I96" s="251">
        <v>0.02</v>
      </c>
      <c r="J96" s="256">
        <v>0</v>
      </c>
      <c r="K96" s="251">
        <v>0</v>
      </c>
    </row>
    <row r="97" spans="1:11" x14ac:dyDescent="0.3">
      <c r="A97" s="32"/>
      <c r="C97" s="127" t="s">
        <v>350</v>
      </c>
      <c r="D97" s="254">
        <v>0</v>
      </c>
      <c r="E97" s="256">
        <v>0</v>
      </c>
      <c r="F97" s="251">
        <v>0</v>
      </c>
      <c r="G97" s="256">
        <v>0</v>
      </c>
      <c r="H97" s="251">
        <v>0</v>
      </c>
      <c r="I97" s="251">
        <v>0</v>
      </c>
      <c r="J97" s="256">
        <v>0</v>
      </c>
      <c r="K97" s="251">
        <v>0</v>
      </c>
    </row>
    <row r="98" spans="1:11" ht="15" hidden="1" customHeight="1" x14ac:dyDescent="0.25">
      <c r="A98" s="32"/>
      <c r="C98" s="185" t="s">
        <v>140</v>
      </c>
      <c r="D98" s="254"/>
      <c r="E98" s="256"/>
      <c r="F98" s="251"/>
      <c r="G98" s="256"/>
      <c r="H98" s="251"/>
      <c r="I98" s="251"/>
      <c r="J98" s="256"/>
      <c r="K98" s="251"/>
    </row>
    <row r="99" spans="1:11" s="182" customFormat="1" x14ac:dyDescent="0.3">
      <c r="A99" s="213">
        <v>11</v>
      </c>
      <c r="B99" s="213" t="s">
        <v>223</v>
      </c>
      <c r="C99" s="213"/>
      <c r="D99" s="269"/>
      <c r="E99" s="253"/>
      <c r="F99" s="249"/>
      <c r="G99" s="253"/>
      <c r="H99" s="249"/>
      <c r="I99" s="249"/>
      <c r="J99" s="253"/>
      <c r="K99" s="249"/>
    </row>
    <row r="100" spans="1:11" x14ac:dyDescent="0.3">
      <c r="A100" s="32"/>
      <c r="C100" s="127" t="s">
        <v>206</v>
      </c>
      <c r="D100" s="254">
        <v>0.02</v>
      </c>
      <c r="E100" s="254">
        <v>0</v>
      </c>
      <c r="F100" s="252">
        <v>0</v>
      </c>
      <c r="G100" s="254">
        <v>0</v>
      </c>
      <c r="H100" s="252">
        <v>0</v>
      </c>
      <c r="I100" s="252">
        <v>0</v>
      </c>
      <c r="J100" s="254">
        <v>0</v>
      </c>
      <c r="K100" s="252">
        <v>0</v>
      </c>
    </row>
    <row r="101" spans="1:11" x14ac:dyDescent="0.3">
      <c r="A101" s="32"/>
      <c r="C101" s="127" t="s">
        <v>207</v>
      </c>
      <c r="D101" s="254">
        <v>0.98</v>
      </c>
      <c r="E101" s="254">
        <v>1</v>
      </c>
      <c r="F101" s="252">
        <v>1</v>
      </c>
      <c r="G101" s="254">
        <v>1</v>
      </c>
      <c r="H101" s="252">
        <v>1</v>
      </c>
      <c r="I101" s="252">
        <v>1</v>
      </c>
      <c r="J101" s="254">
        <v>1</v>
      </c>
      <c r="K101" s="252">
        <v>1</v>
      </c>
    </row>
    <row r="102" spans="1:11" x14ac:dyDescent="0.3">
      <c r="A102" s="32"/>
      <c r="C102" s="185" t="s">
        <v>182</v>
      </c>
      <c r="D102" s="254">
        <v>0</v>
      </c>
      <c r="E102" s="254">
        <v>0</v>
      </c>
      <c r="F102" s="252">
        <v>0</v>
      </c>
      <c r="G102" s="254">
        <v>0</v>
      </c>
      <c r="H102" s="252">
        <v>0</v>
      </c>
      <c r="I102" s="252">
        <v>0</v>
      </c>
      <c r="J102" s="254">
        <v>0</v>
      </c>
      <c r="K102" s="252">
        <v>0</v>
      </c>
    </row>
    <row r="103" spans="1:11" x14ac:dyDescent="0.3">
      <c r="A103" s="154" t="s">
        <v>140</v>
      </c>
      <c r="B103" s="33" t="s">
        <v>140</v>
      </c>
      <c r="C103" s="127" t="s">
        <v>350</v>
      </c>
      <c r="D103" s="277">
        <v>0</v>
      </c>
      <c r="E103" s="277">
        <v>0</v>
      </c>
      <c r="F103" s="272">
        <v>0</v>
      </c>
      <c r="G103" s="277">
        <v>0</v>
      </c>
      <c r="H103" s="272">
        <v>0</v>
      </c>
      <c r="I103" s="272">
        <v>0</v>
      </c>
      <c r="J103" s="270">
        <v>0</v>
      </c>
      <c r="K103" s="272">
        <v>0</v>
      </c>
    </row>
    <row r="104" spans="1:11" ht="15" hidden="1" customHeight="1" x14ac:dyDescent="0.25">
      <c r="A104" s="154"/>
      <c r="C104" s="185"/>
      <c r="D104" s="277"/>
      <c r="E104" s="278"/>
      <c r="F104" s="250"/>
      <c r="G104" s="279"/>
      <c r="H104" s="250"/>
      <c r="I104" s="250"/>
      <c r="J104" s="257"/>
      <c r="K104" s="250"/>
    </row>
    <row r="105" spans="1:11" s="182" customFormat="1" x14ac:dyDescent="0.3">
      <c r="A105" s="213">
        <v>12</v>
      </c>
      <c r="B105" s="213" t="s">
        <v>222</v>
      </c>
      <c r="C105" s="213"/>
      <c r="D105" s="269"/>
      <c r="E105" s="253"/>
      <c r="F105" s="249"/>
      <c r="G105" s="253"/>
      <c r="H105" s="249"/>
      <c r="I105" s="249"/>
      <c r="J105" s="253"/>
      <c r="K105" s="249"/>
    </row>
    <row r="106" spans="1:11" x14ac:dyDescent="0.3">
      <c r="A106" s="32"/>
      <c r="C106" s="185" t="s">
        <v>354</v>
      </c>
      <c r="D106" s="254">
        <v>0.04</v>
      </c>
      <c r="E106" s="256">
        <v>0</v>
      </c>
      <c r="F106" s="251">
        <v>0</v>
      </c>
      <c r="G106" s="256">
        <v>0</v>
      </c>
      <c r="H106" s="251">
        <v>0</v>
      </c>
      <c r="I106" s="251">
        <v>0</v>
      </c>
      <c r="J106" s="256">
        <v>0</v>
      </c>
      <c r="K106" s="251">
        <v>0</v>
      </c>
    </row>
    <row r="107" spans="1:11" x14ac:dyDescent="0.3">
      <c r="A107" s="32"/>
      <c r="C107" s="185" t="s">
        <v>353</v>
      </c>
      <c r="D107" s="254">
        <v>0.88</v>
      </c>
      <c r="E107" s="256">
        <v>0.9</v>
      </c>
      <c r="F107" s="251">
        <v>0.75</v>
      </c>
      <c r="G107" s="256">
        <v>0.81</v>
      </c>
      <c r="H107" s="251">
        <v>0.8</v>
      </c>
      <c r="I107" s="251">
        <v>0.89</v>
      </c>
      <c r="J107" s="256">
        <v>0.77</v>
      </c>
      <c r="K107" s="251">
        <v>0.86</v>
      </c>
    </row>
    <row r="108" spans="1:11" x14ac:dyDescent="0.3">
      <c r="A108" s="32"/>
      <c r="C108" s="185" t="s">
        <v>352</v>
      </c>
      <c r="D108" s="254">
        <v>0.08</v>
      </c>
      <c r="E108" s="256">
        <v>0.1</v>
      </c>
      <c r="F108" s="251">
        <v>0.25</v>
      </c>
      <c r="G108" s="256">
        <v>0.19</v>
      </c>
      <c r="H108" s="251">
        <v>0.2</v>
      </c>
      <c r="I108" s="251">
        <v>0.11</v>
      </c>
      <c r="J108" s="256">
        <v>0.23</v>
      </c>
      <c r="K108" s="251">
        <v>0.14000000000000001</v>
      </c>
    </row>
    <row r="109" spans="1:11" x14ac:dyDescent="0.3">
      <c r="A109" s="32"/>
      <c r="C109" s="185" t="s">
        <v>351</v>
      </c>
      <c r="D109" s="254">
        <v>0</v>
      </c>
      <c r="E109" s="256">
        <v>0</v>
      </c>
      <c r="F109" s="251">
        <v>0</v>
      </c>
      <c r="G109" s="256">
        <v>0</v>
      </c>
      <c r="H109" s="251">
        <v>0</v>
      </c>
      <c r="I109" s="251">
        <v>0</v>
      </c>
      <c r="J109" s="256">
        <v>0</v>
      </c>
      <c r="K109" s="251">
        <v>0</v>
      </c>
    </row>
    <row r="110" spans="1:11" x14ac:dyDescent="0.3">
      <c r="A110" s="32"/>
      <c r="C110" s="44" t="s">
        <v>215</v>
      </c>
      <c r="D110" s="254">
        <v>0</v>
      </c>
      <c r="E110" s="256">
        <v>0</v>
      </c>
      <c r="F110" s="251">
        <v>0</v>
      </c>
      <c r="G110" s="256">
        <v>0</v>
      </c>
      <c r="H110" s="251">
        <v>0</v>
      </c>
      <c r="I110" s="251">
        <v>0</v>
      </c>
      <c r="J110" s="256">
        <v>0</v>
      </c>
      <c r="K110" s="251">
        <v>0</v>
      </c>
    </row>
    <row r="111" spans="1:11" x14ac:dyDescent="0.3">
      <c r="A111" s="32"/>
      <c r="C111" s="185" t="s">
        <v>182</v>
      </c>
      <c r="D111" s="254">
        <v>0</v>
      </c>
      <c r="E111" s="256">
        <v>0</v>
      </c>
      <c r="F111" s="251">
        <v>0</v>
      </c>
      <c r="G111" s="256">
        <v>0</v>
      </c>
      <c r="H111" s="251">
        <v>0</v>
      </c>
      <c r="I111" s="251">
        <v>0</v>
      </c>
      <c r="J111" s="256">
        <v>0</v>
      </c>
      <c r="K111" s="251">
        <v>0</v>
      </c>
    </row>
    <row r="112" spans="1:11" x14ac:dyDescent="0.3">
      <c r="A112" s="32"/>
      <c r="C112" s="127" t="s">
        <v>350</v>
      </c>
      <c r="D112" s="254">
        <v>0</v>
      </c>
      <c r="E112" s="256">
        <v>0</v>
      </c>
      <c r="F112" s="251">
        <v>0</v>
      </c>
      <c r="G112" s="256">
        <v>0</v>
      </c>
      <c r="H112" s="251">
        <v>0</v>
      </c>
      <c r="I112" s="251">
        <v>0</v>
      </c>
      <c r="J112" s="256">
        <v>0</v>
      </c>
      <c r="K112" s="251">
        <v>0</v>
      </c>
    </row>
    <row r="113" spans="1:16" ht="15" hidden="1" customHeight="1" x14ac:dyDescent="0.25">
      <c r="A113" s="32"/>
      <c r="B113" s="33" t="s">
        <v>140</v>
      </c>
      <c r="D113" s="255"/>
      <c r="E113" s="255"/>
      <c r="F113" s="244"/>
      <c r="G113" s="244"/>
      <c r="H113" s="244"/>
      <c r="I113" s="244"/>
      <c r="J113" s="244"/>
      <c r="K113" s="244"/>
    </row>
    <row r="114" spans="1:16" s="182" customFormat="1" x14ac:dyDescent="0.3">
      <c r="A114" s="213">
        <v>14</v>
      </c>
      <c r="B114" s="213" t="s">
        <v>359</v>
      </c>
      <c r="C114" s="213"/>
      <c r="D114" s="269"/>
      <c r="E114" s="253"/>
      <c r="F114" s="249"/>
      <c r="G114" s="253"/>
      <c r="H114" s="249"/>
      <c r="I114" s="249"/>
      <c r="J114" s="253"/>
      <c r="K114" s="249"/>
    </row>
    <row r="115" spans="1:16" x14ac:dyDescent="0.3">
      <c r="A115" s="32"/>
      <c r="C115" s="185" t="s">
        <v>355</v>
      </c>
      <c r="D115" s="265">
        <v>0.28000000000000003</v>
      </c>
      <c r="E115" s="265">
        <v>0.36</v>
      </c>
      <c r="F115" s="264">
        <v>0.48</v>
      </c>
      <c r="G115" s="265">
        <v>0.44</v>
      </c>
      <c r="H115" s="264">
        <v>0.21</v>
      </c>
      <c r="I115" s="264">
        <v>0.33</v>
      </c>
      <c r="J115" s="265">
        <v>0.22</v>
      </c>
      <c r="K115" s="264">
        <v>0.39</v>
      </c>
      <c r="L115" s="158"/>
      <c r="O115" s="185" t="s">
        <v>344</v>
      </c>
      <c r="P115" s="44"/>
    </row>
    <row r="116" spans="1:16" x14ac:dyDescent="0.3">
      <c r="A116" s="32"/>
      <c r="C116" s="185" t="s">
        <v>356</v>
      </c>
      <c r="D116" s="265">
        <v>0.61</v>
      </c>
      <c r="E116" s="265">
        <v>0.62</v>
      </c>
      <c r="F116" s="264">
        <v>0.52</v>
      </c>
      <c r="G116" s="265">
        <v>0.53</v>
      </c>
      <c r="H116" s="264">
        <v>0.77</v>
      </c>
      <c r="I116" s="264">
        <v>0.52</v>
      </c>
      <c r="J116" s="265">
        <v>0.72</v>
      </c>
      <c r="K116" s="264">
        <v>0.54</v>
      </c>
      <c r="L116" s="158"/>
      <c r="O116" s="44"/>
      <c r="P116" s="44"/>
    </row>
    <row r="117" spans="1:16" x14ac:dyDescent="0.3">
      <c r="A117" s="32"/>
      <c r="C117" s="185" t="s">
        <v>357</v>
      </c>
      <c r="D117" s="265">
        <v>0.09</v>
      </c>
      <c r="E117" s="265">
        <v>0.02</v>
      </c>
      <c r="F117" s="264">
        <v>0</v>
      </c>
      <c r="G117" s="265">
        <v>0</v>
      </c>
      <c r="H117" s="264">
        <v>0.02</v>
      </c>
      <c r="I117" s="264">
        <v>0.13</v>
      </c>
      <c r="J117" s="265">
        <v>0.06</v>
      </c>
      <c r="K117" s="264">
        <v>0.05</v>
      </c>
      <c r="L117" s="158"/>
      <c r="O117" s="44"/>
      <c r="P117" s="44"/>
    </row>
    <row r="118" spans="1:16" x14ac:dyDescent="0.3">
      <c r="A118" s="32"/>
      <c r="C118" s="185" t="s">
        <v>182</v>
      </c>
      <c r="D118" s="265">
        <v>0.02</v>
      </c>
      <c r="E118" s="265">
        <v>0</v>
      </c>
      <c r="F118" s="264">
        <v>0</v>
      </c>
      <c r="G118" s="265">
        <v>0.03</v>
      </c>
      <c r="H118" s="264">
        <v>0</v>
      </c>
      <c r="I118" s="264">
        <v>0.02</v>
      </c>
      <c r="J118" s="265">
        <v>0</v>
      </c>
      <c r="K118" s="264">
        <v>0.02</v>
      </c>
      <c r="L118" s="158"/>
      <c r="O118" s="44"/>
    </row>
    <row r="119" spans="1:16" x14ac:dyDescent="0.3">
      <c r="A119" s="32"/>
      <c r="C119" s="185" t="s">
        <v>358</v>
      </c>
      <c r="D119" s="265">
        <v>0</v>
      </c>
      <c r="E119" s="265">
        <v>0</v>
      </c>
      <c r="F119" s="264">
        <v>0</v>
      </c>
      <c r="G119" s="265">
        <v>0</v>
      </c>
      <c r="H119" s="264">
        <v>0</v>
      </c>
      <c r="I119" s="264">
        <v>0</v>
      </c>
      <c r="J119" s="265">
        <v>0</v>
      </c>
      <c r="K119" s="264">
        <v>0</v>
      </c>
      <c r="L119" s="158"/>
      <c r="O119" s="44"/>
    </row>
    <row r="120" spans="1:16" ht="15" hidden="1" customHeight="1" x14ac:dyDescent="0.25">
      <c r="A120" s="32"/>
      <c r="B120" s="33" t="s">
        <v>140</v>
      </c>
      <c r="D120" s="255"/>
      <c r="E120" s="255"/>
      <c r="F120" s="244"/>
      <c r="G120" s="244"/>
      <c r="H120" s="244"/>
      <c r="I120" s="244"/>
      <c r="J120" s="244"/>
      <c r="K120" s="244"/>
    </row>
    <row r="121" spans="1:16" s="182" customFormat="1" x14ac:dyDescent="0.3">
      <c r="A121" s="213">
        <v>15</v>
      </c>
      <c r="B121" s="213" t="s">
        <v>360</v>
      </c>
      <c r="C121" s="213"/>
      <c r="D121" s="269"/>
      <c r="E121" s="253"/>
      <c r="F121" s="249"/>
      <c r="G121" s="253"/>
      <c r="H121" s="249"/>
      <c r="I121" s="249"/>
      <c r="J121" s="253"/>
      <c r="K121" s="249"/>
    </row>
    <row r="122" spans="1:16" ht="15" customHeight="1" x14ac:dyDescent="0.3">
      <c r="C122" s="44" t="s">
        <v>361</v>
      </c>
      <c r="D122" s="265">
        <v>0.57999999999999996</v>
      </c>
      <c r="E122" s="478" t="s">
        <v>393</v>
      </c>
      <c r="F122" s="479"/>
      <c r="G122" s="479"/>
      <c r="H122" s="479"/>
      <c r="I122" s="479"/>
      <c r="J122" s="479"/>
      <c r="K122" s="480"/>
    </row>
    <row r="123" spans="1:16" x14ac:dyDescent="0.3">
      <c r="C123" s="44" t="s">
        <v>362</v>
      </c>
      <c r="D123" s="265">
        <v>0.32</v>
      </c>
      <c r="E123" s="478"/>
      <c r="F123" s="479"/>
      <c r="G123" s="479"/>
      <c r="H123" s="479"/>
      <c r="I123" s="479"/>
      <c r="J123" s="479"/>
      <c r="K123" s="480"/>
    </row>
    <row r="124" spans="1:16" x14ac:dyDescent="0.3">
      <c r="C124" s="44" t="s">
        <v>363</v>
      </c>
      <c r="D124" s="265">
        <v>0.1</v>
      </c>
      <c r="E124" s="478"/>
      <c r="F124" s="479"/>
      <c r="G124" s="479"/>
      <c r="H124" s="479"/>
      <c r="I124" s="479"/>
      <c r="J124" s="479"/>
      <c r="K124" s="480"/>
    </row>
    <row r="125" spans="1:16" ht="15" hidden="1" x14ac:dyDescent="0.25">
      <c r="B125" s="33" t="s">
        <v>140</v>
      </c>
    </row>
  </sheetData>
  <sheetProtection password="CD4E" sheet="1" objects="1" scenarios="1"/>
  <mergeCells count="4">
    <mergeCell ref="O18:U28"/>
    <mergeCell ref="E17:K27"/>
    <mergeCell ref="E30:K36"/>
    <mergeCell ref="E122:K124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119"/>
  <sheetViews>
    <sheetView showGridLines="0" showRowColHeaders="0" workbookViewId="0"/>
  </sheetViews>
  <sheetFormatPr defaultColWidth="8.77734375" defaultRowHeight="14.4" x14ac:dyDescent="0.3"/>
  <cols>
    <col min="1" max="1" width="5.77734375" style="34" customWidth="1"/>
    <col min="2" max="2" width="0.77734375" style="33" customWidth="1"/>
    <col min="3" max="3" width="30.21875" style="44" customWidth="1"/>
    <col min="4" max="4" width="10" style="79" customWidth="1"/>
    <col min="5" max="5" width="9.44140625" style="79" customWidth="1"/>
    <col min="6" max="6" width="10.77734375" style="34" customWidth="1"/>
    <col min="7" max="7" width="8.77734375" style="80" customWidth="1"/>
    <col min="8" max="8" width="10.77734375" style="34" customWidth="1"/>
    <col min="9" max="9" width="8.77734375" style="34" customWidth="1"/>
    <col min="10" max="10" width="8.77734375" style="80" customWidth="1"/>
    <col min="11" max="11" width="8.77734375" style="34" customWidth="1"/>
    <col min="12" max="16384" width="8.77734375" style="34"/>
  </cols>
  <sheetData>
    <row r="1" spans="1:11" s="20" customFormat="1" ht="30.75" customHeight="1" x14ac:dyDescent="0.25">
      <c r="A1" s="20" t="s">
        <v>6</v>
      </c>
      <c r="B1" s="63" t="s">
        <v>139</v>
      </c>
      <c r="C1" s="60"/>
      <c r="D1" s="61" t="s">
        <v>232</v>
      </c>
      <c r="E1" s="68" t="s">
        <v>0</v>
      </c>
      <c r="F1" s="62" t="s">
        <v>155</v>
      </c>
      <c r="G1" s="81" t="s">
        <v>233</v>
      </c>
      <c r="H1" s="62" t="s">
        <v>234</v>
      </c>
      <c r="I1" s="62" t="s">
        <v>235</v>
      </c>
      <c r="J1" s="81" t="s">
        <v>236</v>
      </c>
      <c r="K1" s="62" t="s">
        <v>237</v>
      </c>
    </row>
    <row r="2" spans="1:11" s="27" customFormat="1" ht="15" x14ac:dyDescent="0.25">
      <c r="A2" s="21" t="s">
        <v>4</v>
      </c>
      <c r="B2" s="21" t="s">
        <v>3</v>
      </c>
      <c r="C2" s="21"/>
      <c r="D2" s="69" t="s">
        <v>112</v>
      </c>
      <c r="E2" s="69" t="s">
        <v>0</v>
      </c>
      <c r="F2" s="59" t="s">
        <v>155</v>
      </c>
      <c r="G2" s="69" t="s">
        <v>107</v>
      </c>
      <c r="H2" s="59" t="s">
        <v>108</v>
      </c>
      <c r="I2" s="59" t="s">
        <v>109</v>
      </c>
      <c r="J2" s="69" t="s">
        <v>110</v>
      </c>
      <c r="K2" s="59" t="s">
        <v>111</v>
      </c>
    </row>
    <row r="3" spans="1:11" s="27" customFormat="1" ht="15" hidden="1" x14ac:dyDescent="0.25">
      <c r="A3" s="21">
        <v>154</v>
      </c>
      <c r="B3" s="21"/>
      <c r="C3" s="21"/>
      <c r="D3" s="70" t="s">
        <v>112</v>
      </c>
      <c r="E3" s="70" t="s">
        <v>0</v>
      </c>
      <c r="F3" s="23" t="s">
        <v>118</v>
      </c>
      <c r="G3" s="82" t="s">
        <v>119</v>
      </c>
      <c r="H3" s="25" t="s">
        <v>120</v>
      </c>
      <c r="I3" s="25" t="s">
        <v>121</v>
      </c>
      <c r="J3" s="86" t="s">
        <v>122</v>
      </c>
      <c r="K3" s="26" t="s">
        <v>123</v>
      </c>
    </row>
    <row r="4" spans="1:11" s="27" customFormat="1" ht="15" hidden="1" x14ac:dyDescent="0.25">
      <c r="A4" s="21"/>
      <c r="B4" s="21"/>
      <c r="C4" s="21"/>
      <c r="D4" s="70"/>
      <c r="E4" s="70"/>
      <c r="F4" s="23" t="s">
        <v>124</v>
      </c>
      <c r="G4" s="82"/>
      <c r="H4" s="24" t="s">
        <v>125</v>
      </c>
      <c r="I4" s="24" t="s">
        <v>126</v>
      </c>
      <c r="J4" s="86" t="s">
        <v>127</v>
      </c>
      <c r="K4" s="26" t="s">
        <v>128</v>
      </c>
    </row>
    <row r="5" spans="1:11" s="27" customFormat="1" ht="15" hidden="1" x14ac:dyDescent="0.25">
      <c r="A5" s="21"/>
      <c r="B5" s="21"/>
      <c r="C5" s="21"/>
      <c r="D5" s="70"/>
      <c r="E5" s="70"/>
      <c r="F5" s="23" t="s">
        <v>129</v>
      </c>
      <c r="G5" s="82"/>
      <c r="H5" s="24" t="s">
        <v>130</v>
      </c>
      <c r="I5" s="24" t="s">
        <v>131</v>
      </c>
      <c r="J5" s="87" t="s">
        <v>132</v>
      </c>
      <c r="K5" s="26" t="s">
        <v>133</v>
      </c>
    </row>
    <row r="6" spans="1:11" s="27" customFormat="1" ht="15" hidden="1" x14ac:dyDescent="0.25">
      <c r="A6" s="21"/>
      <c r="B6" s="21"/>
      <c r="C6" s="21"/>
      <c r="D6" s="70"/>
      <c r="E6" s="70"/>
      <c r="F6" s="28"/>
      <c r="G6" s="82"/>
      <c r="H6" s="28"/>
      <c r="I6" s="28"/>
      <c r="J6" s="82"/>
      <c r="K6" s="28" t="s">
        <v>134</v>
      </c>
    </row>
    <row r="7" spans="1:11" s="27" customFormat="1" ht="15" hidden="1" x14ac:dyDescent="0.25">
      <c r="A7" s="21"/>
      <c r="B7" s="21"/>
      <c r="C7" s="21"/>
      <c r="D7" s="70"/>
      <c r="E7" s="70"/>
      <c r="F7" s="28"/>
      <c r="G7" s="82"/>
      <c r="H7" s="28"/>
      <c r="I7" s="28"/>
      <c r="J7" s="82"/>
      <c r="K7" s="28" t="s">
        <v>135</v>
      </c>
    </row>
    <row r="8" spans="1:11" s="27" customFormat="1" ht="15" hidden="1" x14ac:dyDescent="0.25">
      <c r="A8" s="21"/>
      <c r="B8" s="21"/>
      <c r="C8" s="21"/>
      <c r="D8" s="71"/>
      <c r="E8" s="71"/>
      <c r="F8" s="28"/>
      <c r="G8" s="82"/>
      <c r="H8" s="28"/>
      <c r="I8" s="28"/>
      <c r="J8" s="82"/>
      <c r="K8" s="28" t="s">
        <v>136</v>
      </c>
    </row>
    <row r="9" spans="1:11" s="30" customFormat="1" x14ac:dyDescent="0.3">
      <c r="A9" s="31">
        <v>1</v>
      </c>
      <c r="B9" s="31" t="s">
        <v>231</v>
      </c>
      <c r="C9" s="31"/>
      <c r="D9" s="72"/>
      <c r="E9" s="72"/>
      <c r="F9" s="31"/>
      <c r="G9" s="72"/>
      <c r="H9" s="31"/>
      <c r="I9" s="31"/>
      <c r="J9" s="72"/>
      <c r="K9" s="31"/>
    </row>
    <row r="10" spans="1:11" x14ac:dyDescent="0.3">
      <c r="A10" s="32"/>
      <c r="C10" s="67" t="s">
        <v>169</v>
      </c>
      <c r="D10" s="176">
        <v>0.1</v>
      </c>
      <c r="E10" s="176">
        <v>0.04</v>
      </c>
      <c r="F10" s="174">
        <v>0</v>
      </c>
      <c r="G10" s="176">
        <v>0</v>
      </c>
      <c r="H10" s="174">
        <v>0.08</v>
      </c>
      <c r="I10" s="174">
        <v>0.06</v>
      </c>
      <c r="J10" s="176">
        <v>0</v>
      </c>
      <c r="K10" s="174">
        <v>0.18</v>
      </c>
    </row>
    <row r="11" spans="1:11" x14ac:dyDescent="0.3">
      <c r="A11" s="32"/>
      <c r="C11" s="67" t="s">
        <v>170</v>
      </c>
      <c r="D11" s="176">
        <v>0.06</v>
      </c>
      <c r="E11" s="176">
        <v>0.06</v>
      </c>
      <c r="F11" s="174">
        <v>7.0000000000000007E-2</v>
      </c>
      <c r="G11" s="176">
        <v>0.04</v>
      </c>
      <c r="H11" s="174">
        <v>0.15</v>
      </c>
      <c r="I11" s="174">
        <v>0.02</v>
      </c>
      <c r="J11" s="176">
        <v>0.14000000000000001</v>
      </c>
      <c r="K11" s="174">
        <v>0.02</v>
      </c>
    </row>
    <row r="12" spans="1:11" x14ac:dyDescent="0.3">
      <c r="A12" s="32"/>
      <c r="C12" s="67" t="s">
        <v>171</v>
      </c>
      <c r="D12" s="176">
        <v>0.33</v>
      </c>
      <c r="E12" s="176">
        <v>0.28999999999999998</v>
      </c>
      <c r="F12" s="174">
        <v>0.27</v>
      </c>
      <c r="G12" s="176">
        <v>0.38</v>
      </c>
      <c r="H12" s="174">
        <v>0.31</v>
      </c>
      <c r="I12" s="174">
        <v>0.3</v>
      </c>
      <c r="J12" s="176">
        <v>0.28000000000000003</v>
      </c>
      <c r="K12" s="174">
        <v>0.39</v>
      </c>
    </row>
    <row r="13" spans="1:11" x14ac:dyDescent="0.3">
      <c r="A13" s="32"/>
      <c r="C13" s="67" t="s">
        <v>172</v>
      </c>
      <c r="D13" s="176">
        <v>0.03</v>
      </c>
      <c r="E13" s="176">
        <v>0.06</v>
      </c>
      <c r="F13" s="174">
        <v>0</v>
      </c>
      <c r="G13" s="176">
        <v>0.17</v>
      </c>
      <c r="H13" s="174">
        <v>0</v>
      </c>
      <c r="I13" s="174">
        <v>0.02</v>
      </c>
      <c r="J13" s="176">
        <v>0</v>
      </c>
      <c r="K13" s="174">
        <v>0.09</v>
      </c>
    </row>
    <row r="14" spans="1:11" ht="15" x14ac:dyDescent="0.25">
      <c r="A14" s="32"/>
      <c r="C14" s="67" t="s">
        <v>173</v>
      </c>
      <c r="D14" s="176">
        <v>0.54</v>
      </c>
      <c r="E14" s="176">
        <v>0.55000000000000004</v>
      </c>
      <c r="F14" s="174">
        <v>0.67</v>
      </c>
      <c r="G14" s="176">
        <v>0.42</v>
      </c>
      <c r="H14" s="174">
        <v>0.46</v>
      </c>
      <c r="I14" s="174">
        <v>0.61</v>
      </c>
      <c r="J14" s="176">
        <v>0.57999999999999996</v>
      </c>
      <c r="K14" s="174">
        <v>0.32</v>
      </c>
    </row>
    <row r="15" spans="1:11" ht="15" hidden="1" customHeight="1" x14ac:dyDescent="0.25">
      <c r="A15" s="32"/>
      <c r="B15" s="33" t="s">
        <v>140</v>
      </c>
      <c r="C15" s="67" t="s">
        <v>140</v>
      </c>
      <c r="D15" s="176"/>
      <c r="E15" s="176"/>
      <c r="F15" s="174"/>
      <c r="G15" s="176"/>
      <c r="H15" s="174"/>
      <c r="I15" s="174"/>
      <c r="J15" s="176"/>
      <c r="K15" s="174"/>
    </row>
    <row r="16" spans="1:11" s="30" customFormat="1" x14ac:dyDescent="0.3">
      <c r="A16" s="31">
        <v>2</v>
      </c>
      <c r="B16" s="31" t="s">
        <v>230</v>
      </c>
      <c r="C16" s="31"/>
      <c r="D16" s="177"/>
      <c r="E16" s="175"/>
      <c r="F16" s="172"/>
      <c r="G16" s="175"/>
      <c r="H16" s="172"/>
      <c r="I16" s="172"/>
      <c r="J16" s="175"/>
      <c r="K16" s="172"/>
    </row>
    <row r="17" spans="1:11" x14ac:dyDescent="0.3">
      <c r="A17" s="37"/>
      <c r="C17" s="44" t="s">
        <v>174</v>
      </c>
      <c r="D17" s="178">
        <v>0.22</v>
      </c>
      <c r="E17" s="481" t="s">
        <v>393</v>
      </c>
      <c r="F17" s="475"/>
      <c r="G17" s="475"/>
      <c r="H17" s="475"/>
      <c r="I17" s="475"/>
      <c r="J17" s="475"/>
      <c r="K17" s="476"/>
    </row>
    <row r="18" spans="1:11" x14ac:dyDescent="0.3">
      <c r="A18" s="37"/>
      <c r="C18" s="44" t="s">
        <v>175</v>
      </c>
      <c r="D18" s="178">
        <v>0.39</v>
      </c>
      <c r="E18" s="482"/>
      <c r="F18" s="463"/>
      <c r="G18" s="463"/>
      <c r="H18" s="463"/>
      <c r="I18" s="463"/>
      <c r="J18" s="463"/>
      <c r="K18" s="477"/>
    </row>
    <row r="19" spans="1:11" x14ac:dyDescent="0.3">
      <c r="A19" s="37"/>
      <c r="C19" s="44" t="s">
        <v>176</v>
      </c>
      <c r="D19" s="178">
        <v>0.61</v>
      </c>
      <c r="E19" s="482"/>
      <c r="F19" s="463"/>
      <c r="G19" s="463"/>
      <c r="H19" s="463"/>
      <c r="I19" s="463"/>
      <c r="J19" s="463"/>
      <c r="K19" s="477"/>
    </row>
    <row r="20" spans="1:11" x14ac:dyDescent="0.3">
      <c r="A20" s="37"/>
      <c r="C20" s="44" t="s">
        <v>177</v>
      </c>
      <c r="D20" s="178">
        <v>0.22</v>
      </c>
      <c r="E20" s="482"/>
      <c r="F20" s="463"/>
      <c r="G20" s="463"/>
      <c r="H20" s="463"/>
      <c r="I20" s="463"/>
      <c r="J20" s="463"/>
      <c r="K20" s="477"/>
    </row>
    <row r="21" spans="1:11" x14ac:dyDescent="0.3">
      <c r="A21" s="37"/>
      <c r="C21" s="44" t="s">
        <v>178</v>
      </c>
      <c r="D21" s="178">
        <v>0</v>
      </c>
      <c r="E21" s="482"/>
      <c r="F21" s="463"/>
      <c r="G21" s="463"/>
      <c r="H21" s="463"/>
      <c r="I21" s="463"/>
      <c r="J21" s="463"/>
      <c r="K21" s="477"/>
    </row>
    <row r="22" spans="1:11" x14ac:dyDescent="0.3">
      <c r="A22" s="37"/>
      <c r="C22" s="44" t="s">
        <v>179</v>
      </c>
      <c r="D22" s="178">
        <v>0.39</v>
      </c>
      <c r="E22" s="482"/>
      <c r="F22" s="463"/>
      <c r="G22" s="463"/>
      <c r="H22" s="463"/>
      <c r="I22" s="463"/>
      <c r="J22" s="463"/>
      <c r="K22" s="477"/>
    </row>
    <row r="23" spans="1:11" x14ac:dyDescent="0.3">
      <c r="A23" s="37"/>
      <c r="C23" s="44" t="s">
        <v>180</v>
      </c>
      <c r="D23" s="178">
        <v>0.22</v>
      </c>
      <c r="E23" s="482"/>
      <c r="F23" s="463"/>
      <c r="G23" s="463"/>
      <c r="H23" s="463"/>
      <c r="I23" s="463"/>
      <c r="J23" s="463"/>
      <c r="K23" s="477"/>
    </row>
    <row r="24" spans="1:11" x14ac:dyDescent="0.3">
      <c r="A24" s="37"/>
      <c r="C24" s="44" t="s">
        <v>181</v>
      </c>
      <c r="D24" s="178">
        <v>0.44</v>
      </c>
      <c r="E24" s="482"/>
      <c r="F24" s="463"/>
      <c r="G24" s="463"/>
      <c r="H24" s="463"/>
      <c r="I24" s="463"/>
      <c r="J24" s="463"/>
      <c r="K24" s="477"/>
    </row>
    <row r="25" spans="1:11" x14ac:dyDescent="0.3">
      <c r="A25" s="37"/>
      <c r="C25" s="44" t="s">
        <v>182</v>
      </c>
      <c r="D25" s="178">
        <v>0</v>
      </c>
      <c r="E25" s="482"/>
      <c r="F25" s="463"/>
      <c r="G25" s="463"/>
      <c r="H25" s="463"/>
      <c r="I25" s="463"/>
      <c r="J25" s="463"/>
      <c r="K25" s="477"/>
    </row>
    <row r="26" spans="1:11" x14ac:dyDescent="0.3">
      <c r="A26" s="89"/>
      <c r="C26" s="44" t="s">
        <v>183</v>
      </c>
      <c r="D26" s="178">
        <v>0</v>
      </c>
      <c r="E26" s="482"/>
      <c r="F26" s="463"/>
      <c r="G26" s="463"/>
      <c r="H26" s="463"/>
      <c r="I26" s="463"/>
      <c r="J26" s="463"/>
      <c r="K26" s="477"/>
    </row>
    <row r="27" spans="1:11" x14ac:dyDescent="0.3">
      <c r="A27" s="89"/>
      <c r="C27" s="44" t="s">
        <v>184</v>
      </c>
      <c r="D27" s="178">
        <v>0</v>
      </c>
      <c r="E27" s="483"/>
      <c r="F27" s="484"/>
      <c r="G27" s="484"/>
      <c r="H27" s="484"/>
      <c r="I27" s="484"/>
      <c r="J27" s="484"/>
      <c r="K27" s="485"/>
    </row>
    <row r="28" spans="1:11" ht="15" hidden="1" customHeight="1" x14ac:dyDescent="0.25">
      <c r="A28" s="89"/>
      <c r="D28" s="178"/>
      <c r="E28" s="178"/>
      <c r="F28" s="179"/>
      <c r="G28" s="178"/>
      <c r="H28" s="179"/>
      <c r="I28" s="179"/>
      <c r="J28" s="180"/>
      <c r="K28" s="179"/>
    </row>
    <row r="29" spans="1:11" s="30" customFormat="1" x14ac:dyDescent="0.3">
      <c r="A29" s="31">
        <v>3</v>
      </c>
      <c r="B29" s="31" t="s">
        <v>330</v>
      </c>
      <c r="C29" s="31"/>
      <c r="D29" s="177"/>
      <c r="E29" s="175"/>
      <c r="F29" s="172"/>
      <c r="G29" s="175"/>
      <c r="H29" s="172"/>
      <c r="I29" s="172"/>
      <c r="J29" s="175"/>
      <c r="K29" s="172"/>
    </row>
    <row r="30" spans="1:11" ht="15" customHeight="1" x14ac:dyDescent="0.3">
      <c r="A30" s="89"/>
      <c r="C30" s="44" t="s">
        <v>321</v>
      </c>
      <c r="D30" s="178">
        <v>0.59</v>
      </c>
      <c r="E30" s="178">
        <v>0.5</v>
      </c>
      <c r="F30" s="482" t="s">
        <v>393</v>
      </c>
      <c r="G30" s="463"/>
      <c r="H30" s="463"/>
      <c r="I30" s="463"/>
      <c r="J30" s="463"/>
      <c r="K30" s="463"/>
    </row>
    <row r="31" spans="1:11" x14ac:dyDescent="0.3">
      <c r="A31" s="89"/>
      <c r="C31" s="44" t="s">
        <v>323</v>
      </c>
      <c r="D31" s="178">
        <v>0.41</v>
      </c>
      <c r="E31" s="178">
        <v>0.57999999999999996</v>
      </c>
      <c r="F31" s="482"/>
      <c r="G31" s="463"/>
      <c r="H31" s="463"/>
      <c r="I31" s="463"/>
      <c r="J31" s="463"/>
      <c r="K31" s="463"/>
    </row>
    <row r="32" spans="1:11" x14ac:dyDescent="0.3">
      <c r="A32" s="89"/>
      <c r="C32" s="44" t="s">
        <v>324</v>
      </c>
      <c r="D32" s="178">
        <v>0.14000000000000001</v>
      </c>
      <c r="E32" s="178">
        <v>0.17</v>
      </c>
      <c r="F32" s="482"/>
      <c r="G32" s="463"/>
      <c r="H32" s="463"/>
      <c r="I32" s="463"/>
      <c r="J32" s="463"/>
      <c r="K32" s="463"/>
    </row>
    <row r="33" spans="1:11" x14ac:dyDescent="0.3">
      <c r="A33" s="89"/>
      <c r="C33" s="44" t="s">
        <v>325</v>
      </c>
      <c r="D33" s="178">
        <v>0.17</v>
      </c>
      <c r="E33" s="178">
        <v>0.13</v>
      </c>
      <c r="F33" s="482"/>
      <c r="G33" s="463"/>
      <c r="H33" s="463"/>
      <c r="I33" s="463"/>
      <c r="J33" s="463"/>
      <c r="K33" s="463"/>
    </row>
    <row r="34" spans="1:11" x14ac:dyDescent="0.3">
      <c r="A34" s="89"/>
      <c r="C34" s="44" t="s">
        <v>326</v>
      </c>
      <c r="D34" s="178">
        <v>0</v>
      </c>
      <c r="E34" s="178">
        <v>0</v>
      </c>
      <c r="F34" s="482"/>
      <c r="G34" s="463"/>
      <c r="H34" s="463"/>
      <c r="I34" s="463"/>
      <c r="J34" s="463"/>
      <c r="K34" s="463"/>
    </row>
    <row r="35" spans="1:11" x14ac:dyDescent="0.3">
      <c r="A35" s="89"/>
      <c r="C35" s="44" t="s">
        <v>327</v>
      </c>
      <c r="D35" s="178">
        <v>0</v>
      </c>
      <c r="E35" s="178">
        <v>0</v>
      </c>
      <c r="F35" s="482"/>
      <c r="G35" s="463"/>
      <c r="H35" s="463"/>
      <c r="I35" s="463"/>
      <c r="J35" s="463"/>
      <c r="K35" s="463"/>
    </row>
    <row r="36" spans="1:11" x14ac:dyDescent="0.3">
      <c r="A36" s="89"/>
      <c r="C36" s="44" t="s">
        <v>328</v>
      </c>
      <c r="D36" s="178">
        <v>0</v>
      </c>
      <c r="E36" s="178">
        <v>0</v>
      </c>
      <c r="F36" s="482"/>
      <c r="G36" s="463"/>
      <c r="H36" s="463"/>
      <c r="I36" s="463"/>
      <c r="J36" s="463"/>
      <c r="K36" s="463"/>
    </row>
    <row r="37" spans="1:11" ht="15" hidden="1" customHeight="1" x14ac:dyDescent="0.25">
      <c r="A37" s="89"/>
      <c r="D37" s="168">
        <v>0</v>
      </c>
      <c r="E37" s="168">
        <v>0</v>
      </c>
      <c r="F37" s="169">
        <v>0</v>
      </c>
      <c r="G37" s="168">
        <v>0</v>
      </c>
      <c r="H37" s="169">
        <v>0</v>
      </c>
      <c r="I37" s="169">
        <v>0</v>
      </c>
      <c r="J37" s="170">
        <v>0</v>
      </c>
      <c r="K37" s="169">
        <v>0</v>
      </c>
    </row>
    <row r="38" spans="1:11" s="182" customFormat="1" ht="15" customHeight="1" x14ac:dyDescent="0.3">
      <c r="A38" s="183">
        <v>4.0999999999999996</v>
      </c>
      <c r="B38" s="183" t="s">
        <v>394</v>
      </c>
      <c r="C38" s="183"/>
      <c r="D38" s="188"/>
      <c r="E38" s="186"/>
      <c r="F38" s="183"/>
      <c r="G38" s="186"/>
      <c r="H38" s="183"/>
      <c r="I38" s="183"/>
      <c r="J38" s="186"/>
      <c r="K38" s="183"/>
    </row>
    <row r="39" spans="1:11" s="173" customFormat="1" ht="15" customHeight="1" x14ac:dyDescent="0.25">
      <c r="A39" s="187"/>
      <c r="B39" s="181"/>
      <c r="C39" s="185" t="s">
        <v>206</v>
      </c>
      <c r="D39" s="189">
        <v>0.84</v>
      </c>
      <c r="E39" s="189">
        <v>0.8</v>
      </c>
      <c r="F39" s="190">
        <v>0.83</v>
      </c>
      <c r="G39" s="189">
        <v>0.82</v>
      </c>
      <c r="H39" s="190">
        <v>0.78</v>
      </c>
      <c r="I39" s="190">
        <v>0.79</v>
      </c>
      <c r="J39" s="191">
        <v>0.84</v>
      </c>
      <c r="K39" s="190">
        <v>0.62</v>
      </c>
    </row>
    <row r="40" spans="1:11" s="173" customFormat="1" ht="15" customHeight="1" x14ac:dyDescent="0.25">
      <c r="A40" s="187"/>
      <c r="B40" s="181"/>
      <c r="C40" s="185" t="s">
        <v>207</v>
      </c>
      <c r="D40" s="189">
        <v>0.13</v>
      </c>
      <c r="E40" s="189">
        <v>0.17</v>
      </c>
      <c r="F40" s="190">
        <v>7.0000000000000007E-2</v>
      </c>
      <c r="G40" s="189">
        <v>0.05</v>
      </c>
      <c r="H40" s="190">
        <v>0.16</v>
      </c>
      <c r="I40" s="190">
        <v>0.21</v>
      </c>
      <c r="J40" s="191">
        <v>0.16</v>
      </c>
      <c r="K40" s="190">
        <v>0.24</v>
      </c>
    </row>
    <row r="41" spans="1:11" s="173" customFormat="1" ht="15" customHeight="1" x14ac:dyDescent="0.3">
      <c r="A41" s="187"/>
      <c r="B41" s="181"/>
      <c r="C41" s="185" t="s">
        <v>182</v>
      </c>
      <c r="D41" s="189">
        <v>0.03</v>
      </c>
      <c r="E41" s="189">
        <v>0.04</v>
      </c>
      <c r="F41" s="190">
        <v>0.1</v>
      </c>
      <c r="G41" s="189">
        <v>0.14000000000000001</v>
      </c>
      <c r="H41" s="190">
        <v>0.06</v>
      </c>
      <c r="I41" s="190">
        <v>0</v>
      </c>
      <c r="J41" s="191">
        <v>0</v>
      </c>
      <c r="K41" s="190">
        <v>0.14000000000000001</v>
      </c>
    </row>
    <row r="42" spans="1:11" s="184" customFormat="1" ht="15" hidden="1" customHeight="1" x14ac:dyDescent="0.25">
      <c r="A42" s="187"/>
      <c r="B42" s="181"/>
      <c r="C42" s="185"/>
      <c r="D42" s="189"/>
      <c r="E42" s="189"/>
      <c r="F42" s="190"/>
      <c r="G42" s="189"/>
      <c r="H42" s="190"/>
      <c r="I42" s="190"/>
      <c r="J42" s="191"/>
      <c r="K42" s="190"/>
    </row>
    <row r="43" spans="1:11" s="30" customFormat="1" x14ac:dyDescent="0.3">
      <c r="A43" s="31">
        <v>4.2</v>
      </c>
      <c r="B43" s="31" t="s">
        <v>229</v>
      </c>
      <c r="C43" s="31"/>
      <c r="D43" s="167"/>
      <c r="E43" s="164"/>
      <c r="F43" s="162"/>
      <c r="G43" s="164"/>
      <c r="H43" s="162"/>
      <c r="I43" s="162"/>
      <c r="J43" s="164"/>
      <c r="K43" s="162"/>
    </row>
    <row r="44" spans="1:11" x14ac:dyDescent="0.3">
      <c r="A44" s="32"/>
      <c r="C44" s="50" t="s">
        <v>186</v>
      </c>
      <c r="D44" s="195">
        <v>0.11</v>
      </c>
      <c r="E44" s="196">
        <v>0.06</v>
      </c>
      <c r="F44" s="193">
        <v>0.17</v>
      </c>
      <c r="G44" s="196">
        <v>0.17</v>
      </c>
      <c r="H44" s="193">
        <v>0.1</v>
      </c>
      <c r="I44" s="193">
        <v>0.02</v>
      </c>
      <c r="J44" s="196">
        <v>0.1</v>
      </c>
      <c r="K44" s="193">
        <v>0</v>
      </c>
    </row>
    <row r="45" spans="1:11" x14ac:dyDescent="0.3">
      <c r="A45" s="32"/>
      <c r="C45" s="50" t="s">
        <v>187</v>
      </c>
      <c r="D45" s="195">
        <v>0.01</v>
      </c>
      <c r="E45" s="196">
        <v>0.01</v>
      </c>
      <c r="F45" s="193">
        <v>0</v>
      </c>
      <c r="G45" s="196">
        <v>0.06</v>
      </c>
      <c r="H45" s="193">
        <v>0</v>
      </c>
      <c r="I45" s="193">
        <v>0.02</v>
      </c>
      <c r="J45" s="196">
        <v>0.02</v>
      </c>
      <c r="K45" s="193">
        <v>0</v>
      </c>
    </row>
    <row r="46" spans="1:11" x14ac:dyDescent="0.3">
      <c r="A46" s="32"/>
      <c r="C46" s="50" t="s">
        <v>188</v>
      </c>
      <c r="D46" s="195">
        <v>0.21</v>
      </c>
      <c r="E46" s="196">
        <v>0.22</v>
      </c>
      <c r="F46" s="193">
        <v>0.28999999999999998</v>
      </c>
      <c r="G46" s="196">
        <v>0.06</v>
      </c>
      <c r="H46" s="193">
        <v>0.28000000000000003</v>
      </c>
      <c r="I46" s="193">
        <v>0.24</v>
      </c>
      <c r="J46" s="196">
        <v>0.28999999999999998</v>
      </c>
      <c r="K46" s="193">
        <v>0.27</v>
      </c>
    </row>
    <row r="47" spans="1:11" x14ac:dyDescent="0.3">
      <c r="A47" s="32"/>
      <c r="C47" s="50" t="s">
        <v>189</v>
      </c>
      <c r="D47" s="195">
        <v>0.05</v>
      </c>
      <c r="E47" s="196">
        <v>0.06</v>
      </c>
      <c r="F47" s="193">
        <v>0.04</v>
      </c>
      <c r="G47" s="196">
        <v>0</v>
      </c>
      <c r="H47" s="193">
        <v>0.15</v>
      </c>
      <c r="I47" s="193">
        <v>0.02</v>
      </c>
      <c r="J47" s="196">
        <v>0.14000000000000001</v>
      </c>
      <c r="K47" s="193">
        <v>0</v>
      </c>
    </row>
    <row r="48" spans="1:11" x14ac:dyDescent="0.3">
      <c r="A48" s="32"/>
      <c r="C48" s="50" t="s">
        <v>190</v>
      </c>
      <c r="D48" s="195">
        <v>0.67</v>
      </c>
      <c r="E48" s="196">
        <v>0.64</v>
      </c>
      <c r="F48" s="193">
        <v>0.71</v>
      </c>
      <c r="G48" s="196">
        <v>0.67</v>
      </c>
      <c r="H48" s="193">
        <v>0.59</v>
      </c>
      <c r="I48" s="193">
        <v>0.84</v>
      </c>
      <c r="J48" s="196">
        <v>0.71</v>
      </c>
      <c r="K48" s="193">
        <v>0.85</v>
      </c>
    </row>
    <row r="49" spans="1:20" x14ac:dyDescent="0.3">
      <c r="A49" s="32"/>
      <c r="C49" s="50" t="s">
        <v>191</v>
      </c>
      <c r="D49" s="195">
        <v>0.14000000000000001</v>
      </c>
      <c r="E49" s="196">
        <v>0.25</v>
      </c>
      <c r="F49" s="193">
        <v>0.04</v>
      </c>
      <c r="G49" s="196">
        <v>0</v>
      </c>
      <c r="H49" s="193">
        <v>0.23</v>
      </c>
      <c r="I49" s="193">
        <v>0.18</v>
      </c>
      <c r="J49" s="196">
        <v>0.35</v>
      </c>
      <c r="K49" s="193">
        <v>0</v>
      </c>
    </row>
    <row r="50" spans="1:20" x14ac:dyDescent="0.3">
      <c r="A50" s="32"/>
      <c r="C50" s="50" t="s">
        <v>192</v>
      </c>
      <c r="D50" s="195">
        <v>0.06</v>
      </c>
      <c r="E50" s="196">
        <v>0.1</v>
      </c>
      <c r="F50" s="193">
        <v>0</v>
      </c>
      <c r="G50" s="196">
        <v>0.06</v>
      </c>
      <c r="H50" s="193">
        <v>0.03</v>
      </c>
      <c r="I50" s="193">
        <v>0.08</v>
      </c>
      <c r="J50" s="196">
        <v>0</v>
      </c>
      <c r="K50" s="193">
        <v>0.04</v>
      </c>
    </row>
    <row r="51" spans="1:20" x14ac:dyDescent="0.3">
      <c r="A51" s="32"/>
      <c r="C51" s="50" t="s">
        <v>193</v>
      </c>
      <c r="D51" s="195">
        <v>0.03</v>
      </c>
      <c r="E51" s="196">
        <v>0.04</v>
      </c>
      <c r="F51" s="193">
        <v>0.04</v>
      </c>
      <c r="G51" s="196">
        <v>0</v>
      </c>
      <c r="H51" s="193">
        <v>0</v>
      </c>
      <c r="I51" s="193">
        <v>0.02</v>
      </c>
      <c r="J51" s="196">
        <v>0</v>
      </c>
      <c r="K51" s="193">
        <v>0</v>
      </c>
    </row>
    <row r="52" spans="1:20" x14ac:dyDescent="0.3">
      <c r="A52" s="32"/>
      <c r="C52" s="58" t="s">
        <v>194</v>
      </c>
      <c r="D52" s="195">
        <v>0.01</v>
      </c>
      <c r="E52" s="196">
        <v>0.01</v>
      </c>
      <c r="F52" s="193">
        <v>0</v>
      </c>
      <c r="G52" s="196">
        <v>0</v>
      </c>
      <c r="H52" s="193">
        <v>0</v>
      </c>
      <c r="I52" s="193">
        <v>0.02</v>
      </c>
      <c r="J52" s="196">
        <v>0</v>
      </c>
      <c r="K52" s="193">
        <v>0.04</v>
      </c>
    </row>
    <row r="53" spans="1:20" ht="15" hidden="1" customHeight="1" x14ac:dyDescent="0.25">
      <c r="A53" s="32"/>
      <c r="C53" s="67" t="s">
        <v>140</v>
      </c>
      <c r="D53" s="195"/>
      <c r="E53" s="196"/>
      <c r="F53" s="193"/>
      <c r="G53" s="196"/>
      <c r="H53" s="193"/>
      <c r="I53" s="193"/>
      <c r="J53" s="196"/>
      <c r="K53" s="193"/>
    </row>
    <row r="54" spans="1:20" s="30" customFormat="1" x14ac:dyDescent="0.3">
      <c r="A54" s="31">
        <f>A43+1</f>
        <v>5.2</v>
      </c>
      <c r="B54" s="31" t="s">
        <v>228</v>
      </c>
      <c r="C54" s="31"/>
      <c r="D54" s="197"/>
      <c r="E54" s="194"/>
      <c r="F54" s="192"/>
      <c r="G54" s="194"/>
      <c r="H54" s="192"/>
      <c r="I54" s="192"/>
      <c r="J54" s="194"/>
      <c r="K54" s="192"/>
    </row>
    <row r="55" spans="1:20" x14ac:dyDescent="0.3">
      <c r="A55" s="32"/>
      <c r="C55" s="50" t="s">
        <v>195</v>
      </c>
      <c r="D55" s="195">
        <v>0.49</v>
      </c>
      <c r="E55" s="196">
        <v>0.49</v>
      </c>
      <c r="F55" s="193">
        <v>0.45</v>
      </c>
      <c r="G55" s="196">
        <v>0.52</v>
      </c>
      <c r="H55" s="193">
        <v>0.61</v>
      </c>
      <c r="I55" s="193">
        <v>0.4</v>
      </c>
      <c r="J55" s="196">
        <v>0.56999999999999995</v>
      </c>
      <c r="K55" s="193">
        <v>0.37</v>
      </c>
    </row>
    <row r="56" spans="1:20" x14ac:dyDescent="0.3">
      <c r="A56" s="32"/>
      <c r="C56" s="44" t="s">
        <v>196</v>
      </c>
      <c r="D56" s="195">
        <v>0.11</v>
      </c>
      <c r="E56" s="196">
        <v>0.05</v>
      </c>
      <c r="F56" s="193">
        <v>0.17</v>
      </c>
      <c r="G56" s="196">
        <v>0.1</v>
      </c>
      <c r="H56" s="193">
        <v>0.15</v>
      </c>
      <c r="I56" s="193">
        <v>0.08</v>
      </c>
      <c r="J56" s="196">
        <v>0.12</v>
      </c>
      <c r="K56" s="193">
        <v>0.11</v>
      </c>
      <c r="L56" s="171"/>
      <c r="M56" s="171"/>
      <c r="N56" s="171"/>
      <c r="O56" s="171"/>
      <c r="P56" s="171"/>
      <c r="Q56" s="171"/>
      <c r="R56" s="171"/>
      <c r="S56" s="171"/>
      <c r="T56" s="171"/>
    </row>
    <row r="57" spans="1:20" x14ac:dyDescent="0.3">
      <c r="A57" s="32"/>
      <c r="C57" s="44" t="s">
        <v>197</v>
      </c>
      <c r="D57" s="195">
        <v>0.35</v>
      </c>
      <c r="E57" s="196">
        <v>0.4</v>
      </c>
      <c r="F57" s="193">
        <v>0.31</v>
      </c>
      <c r="G57" s="196">
        <v>0.38</v>
      </c>
      <c r="H57" s="193">
        <v>0.22</v>
      </c>
      <c r="I57" s="193">
        <v>0.47</v>
      </c>
      <c r="J57" s="196">
        <v>0.28000000000000003</v>
      </c>
      <c r="K57" s="193">
        <v>0.51</v>
      </c>
    </row>
    <row r="58" spans="1:20" x14ac:dyDescent="0.3">
      <c r="A58" s="32"/>
      <c r="C58" s="44" t="s">
        <v>198</v>
      </c>
      <c r="D58" s="195">
        <v>0.05</v>
      </c>
      <c r="E58" s="196">
        <v>0.06</v>
      </c>
      <c r="F58" s="193">
        <v>7.0000000000000007E-2</v>
      </c>
      <c r="G58" s="196">
        <v>0</v>
      </c>
      <c r="H58" s="193">
        <v>0.02</v>
      </c>
      <c r="I58" s="193">
        <v>0.05</v>
      </c>
      <c r="J58" s="196">
        <v>0.03</v>
      </c>
      <c r="K58" s="193">
        <v>0</v>
      </c>
    </row>
    <row r="59" spans="1:20" ht="15" hidden="1" customHeight="1" x14ac:dyDescent="0.25">
      <c r="A59" s="32"/>
      <c r="B59" s="33" t="s">
        <v>140</v>
      </c>
      <c r="D59" s="165"/>
      <c r="E59" s="166"/>
      <c r="F59" s="163"/>
      <c r="G59" s="166"/>
      <c r="H59" s="163"/>
      <c r="I59" s="163"/>
      <c r="J59" s="166"/>
      <c r="K59" s="163"/>
    </row>
    <row r="60" spans="1:20" s="30" customFormat="1" x14ac:dyDescent="0.3">
      <c r="A60" s="31">
        <v>6</v>
      </c>
      <c r="B60" s="31" t="s">
        <v>345</v>
      </c>
      <c r="C60" s="31"/>
      <c r="D60" s="167"/>
      <c r="E60" s="164"/>
      <c r="F60" s="162"/>
      <c r="G60" s="164"/>
      <c r="H60" s="162"/>
      <c r="I60" s="162"/>
      <c r="J60" s="164"/>
      <c r="K60" s="162"/>
    </row>
    <row r="61" spans="1:20" x14ac:dyDescent="0.3">
      <c r="A61" s="32"/>
      <c r="C61" s="67" t="s">
        <v>346</v>
      </c>
      <c r="D61" s="199">
        <v>0.57999999999999996</v>
      </c>
      <c r="E61" s="200">
        <v>0.59</v>
      </c>
      <c r="F61" s="198">
        <v>0.65</v>
      </c>
      <c r="G61" s="200">
        <v>0.31</v>
      </c>
      <c r="H61" s="198">
        <v>0.55000000000000004</v>
      </c>
      <c r="I61" s="198">
        <v>0.79</v>
      </c>
      <c r="J61" s="200">
        <v>0.51</v>
      </c>
      <c r="K61" s="198">
        <v>0.81</v>
      </c>
    </row>
    <row r="62" spans="1:20" x14ac:dyDescent="0.3">
      <c r="A62" s="32"/>
      <c r="C62" s="67" t="s">
        <v>347</v>
      </c>
      <c r="D62" s="199">
        <v>0.17</v>
      </c>
      <c r="E62" s="200">
        <v>0.27</v>
      </c>
      <c r="F62" s="198">
        <v>0</v>
      </c>
      <c r="G62" s="200">
        <v>0</v>
      </c>
      <c r="H62" s="198">
        <v>0.36</v>
      </c>
      <c r="I62" s="198">
        <v>0.14000000000000001</v>
      </c>
      <c r="J62" s="200">
        <v>0.26</v>
      </c>
      <c r="K62" s="198">
        <v>0.38</v>
      </c>
    </row>
    <row r="63" spans="1:20" x14ac:dyDescent="0.3">
      <c r="A63" s="32"/>
      <c r="C63" s="67" t="s">
        <v>348</v>
      </c>
      <c r="D63" s="199">
        <v>0.49</v>
      </c>
      <c r="E63" s="200">
        <v>0.49</v>
      </c>
      <c r="F63" s="198">
        <v>0.47</v>
      </c>
      <c r="G63" s="200">
        <v>0.46</v>
      </c>
      <c r="H63" s="198">
        <v>0.55000000000000004</v>
      </c>
      <c r="I63" s="198">
        <v>0.5</v>
      </c>
      <c r="J63" s="200">
        <v>0.67</v>
      </c>
      <c r="K63" s="198">
        <v>0.44</v>
      </c>
    </row>
    <row r="64" spans="1:20" x14ac:dyDescent="0.3">
      <c r="A64" s="32"/>
      <c r="C64" s="67" t="s">
        <v>349</v>
      </c>
      <c r="D64" s="199">
        <v>0.13</v>
      </c>
      <c r="E64" s="200">
        <v>0.2</v>
      </c>
      <c r="F64" s="198">
        <v>0</v>
      </c>
      <c r="G64" s="200">
        <v>0</v>
      </c>
      <c r="H64" s="198">
        <v>0.12</v>
      </c>
      <c r="I64" s="198">
        <v>0.32</v>
      </c>
      <c r="J64" s="200">
        <v>0.23</v>
      </c>
      <c r="K64" s="198">
        <v>0.25</v>
      </c>
    </row>
    <row r="65" spans="1:21" x14ac:dyDescent="0.3">
      <c r="A65" s="32"/>
      <c r="C65" s="67" t="s">
        <v>215</v>
      </c>
      <c r="D65" s="199">
        <v>7.0000000000000007E-2</v>
      </c>
      <c r="E65" s="200">
        <v>0.02</v>
      </c>
      <c r="F65" s="198">
        <v>0.06</v>
      </c>
      <c r="G65" s="200">
        <v>0.15</v>
      </c>
      <c r="H65" s="198">
        <v>0.03</v>
      </c>
      <c r="I65" s="198">
        <v>0</v>
      </c>
      <c r="J65" s="200">
        <v>0.05</v>
      </c>
      <c r="K65" s="198">
        <v>0</v>
      </c>
    </row>
    <row r="66" spans="1:21" x14ac:dyDescent="0.3">
      <c r="A66" s="32"/>
      <c r="C66" s="67" t="s">
        <v>182</v>
      </c>
      <c r="D66" s="199">
        <v>0.04</v>
      </c>
      <c r="E66" s="200">
        <v>7.0000000000000007E-2</v>
      </c>
      <c r="F66" s="198">
        <v>0</v>
      </c>
      <c r="G66" s="200">
        <v>0.08</v>
      </c>
      <c r="H66" s="198">
        <v>0.03</v>
      </c>
      <c r="I66" s="198">
        <v>0.04</v>
      </c>
      <c r="J66" s="200">
        <v>0.03</v>
      </c>
      <c r="K66" s="198">
        <v>0</v>
      </c>
    </row>
    <row r="67" spans="1:21" x14ac:dyDescent="0.3">
      <c r="A67" s="32"/>
      <c r="C67" s="67" t="s">
        <v>350</v>
      </c>
      <c r="D67" s="199">
        <v>0</v>
      </c>
      <c r="E67" s="200">
        <v>0</v>
      </c>
      <c r="F67" s="198">
        <v>0</v>
      </c>
      <c r="G67" s="200">
        <v>0</v>
      </c>
      <c r="H67" s="198">
        <v>0</v>
      </c>
      <c r="I67" s="198">
        <v>0</v>
      </c>
      <c r="J67" s="200">
        <v>0</v>
      </c>
      <c r="K67" s="198">
        <v>0</v>
      </c>
    </row>
    <row r="68" spans="1:21" ht="15" hidden="1" customHeight="1" x14ac:dyDescent="0.25">
      <c r="A68" s="32"/>
      <c r="C68" s="67" t="s">
        <v>140</v>
      </c>
      <c r="D68" s="165"/>
      <c r="E68" s="166"/>
      <c r="F68" s="163"/>
      <c r="G68" s="166"/>
      <c r="H68" s="163"/>
      <c r="I68" s="163"/>
      <c r="J68" s="166"/>
      <c r="K68" s="163"/>
    </row>
    <row r="69" spans="1:21" s="30" customFormat="1" x14ac:dyDescent="0.3">
      <c r="A69" s="31">
        <v>7</v>
      </c>
      <c r="B69" s="31" t="s">
        <v>227</v>
      </c>
      <c r="C69" s="31"/>
      <c r="D69" s="167"/>
      <c r="E69" s="164"/>
      <c r="F69" s="162"/>
      <c r="G69" s="164"/>
      <c r="H69" s="162"/>
      <c r="I69" s="162"/>
      <c r="J69" s="164"/>
      <c r="K69" s="162"/>
    </row>
    <row r="70" spans="1:21" x14ac:dyDescent="0.3">
      <c r="A70" s="32"/>
      <c r="C70" s="43" t="s">
        <v>199</v>
      </c>
      <c r="D70" s="204">
        <v>0.02</v>
      </c>
      <c r="E70" s="205">
        <v>0.03</v>
      </c>
      <c r="F70" s="202">
        <v>0</v>
      </c>
      <c r="G70" s="205">
        <v>0</v>
      </c>
      <c r="H70" s="202">
        <v>0.06</v>
      </c>
      <c r="I70" s="202">
        <v>0</v>
      </c>
      <c r="J70" s="205">
        <v>0.03</v>
      </c>
      <c r="K70" s="202">
        <v>0.03</v>
      </c>
    </row>
    <row r="71" spans="1:21" x14ac:dyDescent="0.3">
      <c r="A71" s="32"/>
      <c r="C71" s="43" t="s">
        <v>200</v>
      </c>
      <c r="D71" s="204">
        <v>0.2</v>
      </c>
      <c r="E71" s="205">
        <v>0.2</v>
      </c>
      <c r="F71" s="202">
        <v>0.23</v>
      </c>
      <c r="G71" s="205">
        <v>0.15</v>
      </c>
      <c r="H71" s="202">
        <v>0.36</v>
      </c>
      <c r="I71" s="202">
        <v>0.23</v>
      </c>
      <c r="J71" s="205">
        <v>0.34</v>
      </c>
      <c r="K71" s="202">
        <v>0.34</v>
      </c>
      <c r="L71" s="171"/>
      <c r="M71" s="171"/>
      <c r="N71" s="171"/>
      <c r="O71" s="171"/>
      <c r="P71" s="171"/>
      <c r="Q71" s="171"/>
      <c r="R71" s="171"/>
      <c r="S71" s="171"/>
      <c r="T71" s="171"/>
    </row>
    <row r="72" spans="1:21" x14ac:dyDescent="0.3">
      <c r="A72" s="32"/>
      <c r="C72" s="43" t="s">
        <v>183</v>
      </c>
      <c r="D72" s="207">
        <v>0.14000000000000001</v>
      </c>
      <c r="E72" s="205">
        <v>0.13</v>
      </c>
      <c r="F72" s="202">
        <v>7.0000000000000007E-2</v>
      </c>
      <c r="G72" s="205">
        <v>0.05</v>
      </c>
      <c r="H72" s="202">
        <v>0.22</v>
      </c>
      <c r="I72" s="202">
        <v>0.05</v>
      </c>
      <c r="J72" s="205">
        <v>0.05</v>
      </c>
      <c r="K72" s="202">
        <v>0.21</v>
      </c>
    </row>
    <row r="73" spans="1:21" x14ac:dyDescent="0.3">
      <c r="A73" s="32"/>
      <c r="C73" s="43" t="s">
        <v>201</v>
      </c>
      <c r="D73" s="204">
        <v>0.23</v>
      </c>
      <c r="E73" s="205">
        <v>0.31</v>
      </c>
      <c r="F73" s="202">
        <v>0.13</v>
      </c>
      <c r="G73" s="205">
        <v>0.4</v>
      </c>
      <c r="H73" s="202">
        <v>0.06</v>
      </c>
      <c r="I73" s="202">
        <v>0.39</v>
      </c>
      <c r="J73" s="205">
        <v>0.34</v>
      </c>
      <c r="K73" s="202">
        <v>0.05</v>
      </c>
    </row>
    <row r="74" spans="1:21" x14ac:dyDescent="0.3">
      <c r="A74" s="32"/>
      <c r="C74" s="43" t="s">
        <v>202</v>
      </c>
      <c r="D74" s="204">
        <v>0.36</v>
      </c>
      <c r="E74" s="205">
        <v>0.31</v>
      </c>
      <c r="F74" s="202">
        <v>0.53</v>
      </c>
      <c r="G74" s="205">
        <v>0.4</v>
      </c>
      <c r="H74" s="202">
        <v>0.28000000000000003</v>
      </c>
      <c r="I74" s="202">
        <v>0.28000000000000003</v>
      </c>
      <c r="J74" s="205">
        <v>0.21</v>
      </c>
      <c r="K74" s="202">
        <v>0.34</v>
      </c>
      <c r="L74" s="171"/>
      <c r="M74" s="171"/>
      <c r="N74" s="171"/>
      <c r="O74" s="171"/>
      <c r="P74" s="171"/>
      <c r="Q74" s="171"/>
      <c r="R74" s="171"/>
      <c r="S74" s="171"/>
      <c r="T74" s="171"/>
      <c r="U74" s="214"/>
    </row>
    <row r="75" spans="1:21" x14ac:dyDescent="0.3">
      <c r="A75" s="32"/>
      <c r="C75" s="43" t="s">
        <v>198</v>
      </c>
      <c r="D75" s="204">
        <v>0.05</v>
      </c>
      <c r="E75" s="205">
        <v>0.03</v>
      </c>
      <c r="F75" s="202">
        <v>0.03</v>
      </c>
      <c r="G75" s="205">
        <v>0</v>
      </c>
      <c r="H75" s="202">
        <v>0.02</v>
      </c>
      <c r="I75" s="202">
        <v>0.05</v>
      </c>
      <c r="J75" s="205">
        <v>0.02</v>
      </c>
      <c r="K75" s="202">
        <v>0.03</v>
      </c>
    </row>
    <row r="76" spans="1:21" ht="15" hidden="1" customHeight="1" x14ac:dyDescent="0.25">
      <c r="A76" s="32"/>
      <c r="C76" s="67" t="s">
        <v>140</v>
      </c>
      <c r="D76" s="204"/>
      <c r="E76" s="205"/>
      <c r="F76" s="202"/>
      <c r="G76" s="205"/>
      <c r="H76" s="202"/>
      <c r="I76" s="202"/>
      <c r="J76" s="205"/>
      <c r="K76" s="202"/>
    </row>
    <row r="77" spans="1:21" s="30" customFormat="1" x14ac:dyDescent="0.3">
      <c r="A77" s="31">
        <v>8</v>
      </c>
      <c r="B77" s="31" t="s">
        <v>226</v>
      </c>
      <c r="C77" s="31"/>
      <c r="D77" s="206"/>
      <c r="E77" s="203"/>
      <c r="F77" s="201"/>
      <c r="G77" s="203"/>
      <c r="H77" s="201"/>
      <c r="I77" s="201"/>
      <c r="J77" s="203"/>
      <c r="K77" s="201"/>
    </row>
    <row r="78" spans="1:21" x14ac:dyDescent="0.3">
      <c r="A78" s="32"/>
      <c r="C78" s="43" t="s">
        <v>203</v>
      </c>
      <c r="D78" s="204">
        <v>0.66</v>
      </c>
      <c r="E78" s="205">
        <v>0.56999999999999995</v>
      </c>
      <c r="F78" s="202">
        <v>0.57999999999999996</v>
      </c>
      <c r="G78" s="205">
        <v>0.85</v>
      </c>
      <c r="H78" s="202">
        <v>0.3</v>
      </c>
      <c r="I78" s="202">
        <v>0.62</v>
      </c>
      <c r="J78" s="205">
        <v>0.42</v>
      </c>
      <c r="K78" s="202">
        <v>0.44</v>
      </c>
    </row>
    <row r="79" spans="1:21" x14ac:dyDescent="0.3">
      <c r="A79" s="32"/>
      <c r="C79" s="43" t="s">
        <v>204</v>
      </c>
      <c r="D79" s="204">
        <v>0.15</v>
      </c>
      <c r="E79" s="205">
        <v>0.15</v>
      </c>
      <c r="F79" s="202">
        <v>0.35</v>
      </c>
      <c r="G79" s="205">
        <v>0</v>
      </c>
      <c r="H79" s="202">
        <v>0.4</v>
      </c>
      <c r="I79" s="202">
        <v>0.13</v>
      </c>
      <c r="J79" s="205">
        <v>0.33</v>
      </c>
      <c r="K79" s="202">
        <v>0.15</v>
      </c>
    </row>
    <row r="80" spans="1:21" x14ac:dyDescent="0.3">
      <c r="A80" s="32"/>
      <c r="C80" s="43" t="s">
        <v>205</v>
      </c>
      <c r="D80" s="204">
        <v>0.17</v>
      </c>
      <c r="E80" s="205">
        <v>0.25</v>
      </c>
      <c r="F80" s="202">
        <v>0.08</v>
      </c>
      <c r="G80" s="205">
        <v>0.05</v>
      </c>
      <c r="H80" s="202">
        <v>0.3</v>
      </c>
      <c r="I80" s="202">
        <v>0.26</v>
      </c>
      <c r="J80" s="205">
        <v>0.25</v>
      </c>
      <c r="K80" s="202">
        <v>0.33</v>
      </c>
    </row>
    <row r="81" spans="1:11" x14ac:dyDescent="0.3">
      <c r="A81" s="32"/>
      <c r="C81" s="127" t="s">
        <v>182</v>
      </c>
      <c r="D81" s="204">
        <v>0.02</v>
      </c>
      <c r="E81" s="205">
        <v>0.04</v>
      </c>
      <c r="F81" s="202">
        <v>0</v>
      </c>
      <c r="G81" s="205">
        <v>0.1</v>
      </c>
      <c r="H81" s="202">
        <v>0</v>
      </c>
      <c r="I81" s="202">
        <v>0</v>
      </c>
      <c r="J81" s="205">
        <v>0</v>
      </c>
      <c r="K81" s="202">
        <v>7.0000000000000007E-2</v>
      </c>
    </row>
    <row r="82" spans="1:11" x14ac:dyDescent="0.3">
      <c r="A82" s="32"/>
      <c r="C82" s="127" t="s">
        <v>350</v>
      </c>
      <c r="D82" s="204">
        <v>0</v>
      </c>
      <c r="E82" s="205">
        <v>0</v>
      </c>
      <c r="F82" s="202">
        <v>0</v>
      </c>
      <c r="G82" s="205">
        <v>0</v>
      </c>
      <c r="H82" s="202">
        <v>0</v>
      </c>
      <c r="I82" s="202">
        <v>0</v>
      </c>
      <c r="J82" s="205">
        <v>0</v>
      </c>
      <c r="K82" s="202">
        <v>0</v>
      </c>
    </row>
    <row r="83" spans="1:11" ht="15" hidden="1" x14ac:dyDescent="0.25">
      <c r="A83" s="32"/>
      <c r="C83" s="67" t="s">
        <v>140</v>
      </c>
      <c r="D83" s="73"/>
      <c r="E83" s="78"/>
      <c r="F83" s="42"/>
      <c r="G83" s="78"/>
      <c r="H83" s="42"/>
      <c r="I83" s="42"/>
      <c r="J83" s="78"/>
      <c r="K83" s="42"/>
    </row>
    <row r="84" spans="1:11" ht="15" hidden="1" x14ac:dyDescent="0.25">
      <c r="A84" s="32"/>
      <c r="C84" s="67" t="s">
        <v>140</v>
      </c>
      <c r="D84" s="118"/>
      <c r="E84" s="106"/>
      <c r="F84" s="105"/>
      <c r="G84" s="106"/>
      <c r="H84" s="105"/>
      <c r="I84" s="105"/>
      <c r="J84" s="106"/>
      <c r="K84" s="105"/>
    </row>
    <row r="85" spans="1:11" s="30" customFormat="1" x14ac:dyDescent="0.3">
      <c r="A85" s="31">
        <v>10</v>
      </c>
      <c r="B85" s="31" t="s">
        <v>224</v>
      </c>
      <c r="C85" s="31"/>
      <c r="D85" s="117"/>
      <c r="E85" s="72"/>
      <c r="F85" s="31"/>
      <c r="G85" s="72"/>
      <c r="H85" s="31"/>
      <c r="I85" s="31"/>
      <c r="J85" s="72"/>
      <c r="K85" s="31"/>
    </row>
    <row r="86" spans="1:11" x14ac:dyDescent="0.3">
      <c r="A86" s="32"/>
      <c r="C86" s="127" t="s">
        <v>206</v>
      </c>
      <c r="D86" s="219">
        <v>0.22</v>
      </c>
      <c r="E86" s="221">
        <v>0.16</v>
      </c>
      <c r="F86" s="216">
        <v>0.36</v>
      </c>
      <c r="G86" s="221">
        <v>0.1</v>
      </c>
      <c r="H86" s="216">
        <v>0.22</v>
      </c>
      <c r="I86" s="216">
        <v>0.25</v>
      </c>
      <c r="J86" s="221">
        <v>0.26</v>
      </c>
      <c r="K86" s="216">
        <v>0.09</v>
      </c>
    </row>
    <row r="87" spans="1:11" x14ac:dyDescent="0.3">
      <c r="A87" s="32"/>
      <c r="C87" s="127" t="s">
        <v>208</v>
      </c>
      <c r="D87" s="219">
        <v>0.02</v>
      </c>
      <c r="E87" s="221">
        <v>0</v>
      </c>
      <c r="F87" s="216">
        <v>0.04</v>
      </c>
      <c r="G87" s="221">
        <v>0.05</v>
      </c>
      <c r="H87" s="216">
        <v>0</v>
      </c>
      <c r="I87" s="216">
        <v>0.02</v>
      </c>
      <c r="J87" s="221">
        <v>0.02</v>
      </c>
      <c r="K87" s="216">
        <v>0</v>
      </c>
    </row>
    <row r="88" spans="1:11" x14ac:dyDescent="0.3">
      <c r="A88" s="32"/>
      <c r="C88" s="127" t="s">
        <v>209</v>
      </c>
      <c r="D88" s="219">
        <v>0.34</v>
      </c>
      <c r="E88" s="221">
        <v>0.34</v>
      </c>
      <c r="F88" s="216">
        <v>0.28999999999999998</v>
      </c>
      <c r="G88" s="221">
        <v>0.28999999999999998</v>
      </c>
      <c r="H88" s="216">
        <v>0.28999999999999998</v>
      </c>
      <c r="I88" s="216">
        <v>0.37</v>
      </c>
      <c r="J88" s="221">
        <v>0.32</v>
      </c>
      <c r="K88" s="216">
        <v>0.38</v>
      </c>
    </row>
    <row r="89" spans="1:11" x14ac:dyDescent="0.3">
      <c r="A89" s="32"/>
      <c r="C89" s="127" t="s">
        <v>210</v>
      </c>
      <c r="D89" s="219">
        <v>0.33</v>
      </c>
      <c r="E89" s="221">
        <v>0.35</v>
      </c>
      <c r="F89" s="216">
        <v>0.18</v>
      </c>
      <c r="G89" s="221">
        <v>0.56999999999999995</v>
      </c>
      <c r="H89" s="216">
        <v>0.22</v>
      </c>
      <c r="I89" s="216">
        <v>0.33</v>
      </c>
      <c r="J89" s="221">
        <v>0.25</v>
      </c>
      <c r="K89" s="216">
        <v>0.44</v>
      </c>
    </row>
    <row r="90" spans="1:11" x14ac:dyDescent="0.3">
      <c r="A90" s="32"/>
      <c r="C90" s="67" t="s">
        <v>182</v>
      </c>
      <c r="D90" s="219">
        <v>0.1</v>
      </c>
      <c r="E90" s="221">
        <v>0.15</v>
      </c>
      <c r="F90" s="216">
        <v>0.14000000000000001</v>
      </c>
      <c r="G90" s="221">
        <v>0</v>
      </c>
      <c r="H90" s="216">
        <v>0.27</v>
      </c>
      <c r="I90" s="216">
        <v>0.04</v>
      </c>
      <c r="J90" s="221">
        <v>0.15</v>
      </c>
      <c r="K90" s="216">
        <v>0.09</v>
      </c>
    </row>
    <row r="91" spans="1:11" x14ac:dyDescent="0.3">
      <c r="A91" s="32"/>
      <c r="C91" s="127" t="s">
        <v>350</v>
      </c>
      <c r="D91" s="219">
        <v>0</v>
      </c>
      <c r="E91" s="221">
        <v>0</v>
      </c>
      <c r="F91" s="216">
        <v>0</v>
      </c>
      <c r="G91" s="221">
        <v>0</v>
      </c>
      <c r="H91" s="216">
        <v>0</v>
      </c>
      <c r="I91" s="216">
        <v>0</v>
      </c>
      <c r="J91" s="221">
        <v>0</v>
      </c>
      <c r="K91" s="216">
        <v>0</v>
      </c>
    </row>
    <row r="92" spans="1:11" ht="15" hidden="1" customHeight="1" x14ac:dyDescent="0.25">
      <c r="A92" s="32"/>
      <c r="C92" s="67" t="s">
        <v>140</v>
      </c>
      <c r="D92" s="219"/>
      <c r="E92" s="221"/>
      <c r="F92" s="216"/>
      <c r="G92" s="221"/>
      <c r="H92" s="216"/>
      <c r="I92" s="216"/>
      <c r="J92" s="221"/>
      <c r="K92" s="216"/>
    </row>
    <row r="93" spans="1:11" s="30" customFormat="1" x14ac:dyDescent="0.3">
      <c r="A93" s="31">
        <v>11</v>
      </c>
      <c r="B93" s="31" t="s">
        <v>223</v>
      </c>
      <c r="C93" s="31"/>
      <c r="D93" s="234"/>
      <c r="E93" s="218"/>
      <c r="F93" s="213"/>
      <c r="G93" s="218"/>
      <c r="H93" s="213"/>
      <c r="I93" s="213"/>
      <c r="J93" s="218"/>
      <c r="K93" s="213"/>
    </row>
    <row r="94" spans="1:11" x14ac:dyDescent="0.3">
      <c r="A94" s="32"/>
      <c r="C94" s="127" t="s">
        <v>206</v>
      </c>
      <c r="D94" s="219">
        <v>0.04</v>
      </c>
      <c r="E94" s="219">
        <v>0.02</v>
      </c>
      <c r="F94" s="217">
        <v>0</v>
      </c>
      <c r="G94" s="219">
        <v>0.08</v>
      </c>
      <c r="H94" s="217">
        <v>0.02</v>
      </c>
      <c r="I94" s="217">
        <v>0.02</v>
      </c>
      <c r="J94" s="219">
        <v>0.02</v>
      </c>
      <c r="K94" s="217">
        <v>0.02</v>
      </c>
    </row>
    <row r="95" spans="1:11" x14ac:dyDescent="0.3">
      <c r="A95" s="32"/>
      <c r="C95" s="127" t="s">
        <v>207</v>
      </c>
      <c r="D95" s="219">
        <v>0.95</v>
      </c>
      <c r="E95" s="219">
        <v>0.95</v>
      </c>
      <c r="F95" s="217">
        <v>1</v>
      </c>
      <c r="G95" s="219">
        <v>0.92</v>
      </c>
      <c r="H95" s="217">
        <v>0.98</v>
      </c>
      <c r="I95" s="217">
        <v>0.95</v>
      </c>
      <c r="J95" s="219">
        <v>0.98</v>
      </c>
      <c r="K95" s="217">
        <v>0.98</v>
      </c>
    </row>
    <row r="96" spans="1:11" x14ac:dyDescent="0.3">
      <c r="A96" s="32"/>
      <c r="C96" s="67" t="s">
        <v>182</v>
      </c>
      <c r="D96" s="219">
        <v>0.01</v>
      </c>
      <c r="E96" s="219">
        <v>0.01</v>
      </c>
      <c r="F96" s="217">
        <v>0</v>
      </c>
      <c r="G96" s="219">
        <v>0</v>
      </c>
      <c r="H96" s="217">
        <v>0</v>
      </c>
      <c r="I96" s="217">
        <v>0.02</v>
      </c>
      <c r="J96" s="219">
        <v>0</v>
      </c>
      <c r="K96" s="217">
        <v>0</v>
      </c>
    </row>
    <row r="97" spans="1:16" x14ac:dyDescent="0.3">
      <c r="A97" s="154" t="s">
        <v>140</v>
      </c>
      <c r="B97" s="33" t="s">
        <v>140</v>
      </c>
      <c r="C97" s="127" t="s">
        <v>350</v>
      </c>
      <c r="D97" s="240">
        <v>0.01</v>
      </c>
      <c r="E97" s="240">
        <v>0.01</v>
      </c>
      <c r="F97" s="236">
        <v>0</v>
      </c>
      <c r="G97" s="240">
        <v>0</v>
      </c>
      <c r="H97" s="236">
        <v>0</v>
      </c>
      <c r="I97" s="236">
        <v>0.02</v>
      </c>
      <c r="J97" s="235">
        <v>0</v>
      </c>
      <c r="K97" s="236">
        <v>0</v>
      </c>
    </row>
    <row r="98" spans="1:16" ht="15" hidden="1" customHeight="1" x14ac:dyDescent="0.25">
      <c r="A98" s="154"/>
      <c r="C98" s="67"/>
      <c r="D98" s="240"/>
      <c r="E98" s="241"/>
      <c r="F98" s="215"/>
      <c r="G98" s="242"/>
      <c r="H98" s="215"/>
      <c r="I98" s="215"/>
      <c r="J98" s="222"/>
      <c r="K98" s="215"/>
    </row>
    <row r="99" spans="1:16" s="30" customFormat="1" x14ac:dyDescent="0.3">
      <c r="A99" s="31">
        <v>12</v>
      </c>
      <c r="B99" s="31" t="s">
        <v>222</v>
      </c>
      <c r="C99" s="31"/>
      <c r="D99" s="234"/>
      <c r="E99" s="218"/>
      <c r="F99" s="213"/>
      <c r="G99" s="218"/>
      <c r="H99" s="213"/>
      <c r="I99" s="213"/>
      <c r="J99" s="218"/>
      <c r="K99" s="213"/>
    </row>
    <row r="100" spans="1:16" x14ac:dyDescent="0.3">
      <c r="A100" s="32"/>
      <c r="C100" s="67" t="s">
        <v>354</v>
      </c>
      <c r="D100" s="219">
        <v>0.11</v>
      </c>
      <c r="E100" s="221">
        <v>0.13</v>
      </c>
      <c r="F100" s="216">
        <v>0.08</v>
      </c>
      <c r="G100" s="221">
        <v>0.06</v>
      </c>
      <c r="H100" s="216">
        <v>0.02</v>
      </c>
      <c r="I100" s="216">
        <v>0.25</v>
      </c>
      <c r="J100" s="221">
        <v>0.08</v>
      </c>
      <c r="K100" s="216">
        <v>0.16</v>
      </c>
    </row>
    <row r="101" spans="1:16" x14ac:dyDescent="0.3">
      <c r="A101" s="32"/>
      <c r="C101" s="67" t="s">
        <v>353</v>
      </c>
      <c r="D101" s="219">
        <v>0.73</v>
      </c>
      <c r="E101" s="221">
        <v>0.79</v>
      </c>
      <c r="F101" s="216">
        <v>0.57999999999999996</v>
      </c>
      <c r="G101" s="221">
        <v>0.41</v>
      </c>
      <c r="H101" s="216">
        <v>0.72</v>
      </c>
      <c r="I101" s="216">
        <v>0.73</v>
      </c>
      <c r="J101" s="221">
        <v>0.76</v>
      </c>
      <c r="K101" s="216">
        <v>0.53</v>
      </c>
    </row>
    <row r="102" spans="1:16" x14ac:dyDescent="0.3">
      <c r="A102" s="32"/>
      <c r="C102" s="67" t="s">
        <v>352</v>
      </c>
      <c r="D102" s="219">
        <v>0.04</v>
      </c>
      <c r="E102" s="221">
        <v>0.01</v>
      </c>
      <c r="F102" s="216">
        <v>0</v>
      </c>
      <c r="G102" s="221">
        <v>0</v>
      </c>
      <c r="H102" s="216">
        <v>0.09</v>
      </c>
      <c r="I102" s="216">
        <v>0</v>
      </c>
      <c r="J102" s="221">
        <v>0</v>
      </c>
      <c r="K102" s="216">
        <v>0.11</v>
      </c>
    </row>
    <row r="103" spans="1:16" x14ac:dyDescent="0.3">
      <c r="A103" s="32"/>
      <c r="C103" s="67" t="s">
        <v>351</v>
      </c>
      <c r="D103" s="219">
        <v>0.1</v>
      </c>
      <c r="E103" s="221">
        <v>0.06</v>
      </c>
      <c r="F103" s="216">
        <v>0.31</v>
      </c>
      <c r="G103" s="221">
        <v>0.47</v>
      </c>
      <c r="H103" s="216">
        <v>0.17</v>
      </c>
      <c r="I103" s="216">
        <v>0</v>
      </c>
      <c r="J103" s="221">
        <v>0.14000000000000001</v>
      </c>
      <c r="K103" s="216">
        <v>0.21</v>
      </c>
    </row>
    <row r="104" spans="1:16" x14ac:dyDescent="0.3">
      <c r="A104" s="32"/>
      <c r="C104" s="44" t="s">
        <v>215</v>
      </c>
      <c r="D104" s="219">
        <v>0</v>
      </c>
      <c r="E104" s="221">
        <v>0</v>
      </c>
      <c r="F104" s="216">
        <v>0</v>
      </c>
      <c r="G104" s="221">
        <v>0</v>
      </c>
      <c r="H104" s="216">
        <v>0</v>
      </c>
      <c r="I104" s="216">
        <v>0</v>
      </c>
      <c r="J104" s="221">
        <v>0</v>
      </c>
      <c r="K104" s="216">
        <v>0</v>
      </c>
    </row>
    <row r="105" spans="1:16" x14ac:dyDescent="0.3">
      <c r="A105" s="32"/>
      <c r="C105" s="67" t="s">
        <v>182</v>
      </c>
      <c r="D105" s="219">
        <v>0.02</v>
      </c>
      <c r="E105" s="221">
        <v>0.01</v>
      </c>
      <c r="F105" s="216">
        <v>0.04</v>
      </c>
      <c r="G105" s="221">
        <v>0.06</v>
      </c>
      <c r="H105" s="216">
        <v>0</v>
      </c>
      <c r="I105" s="216">
        <v>0.02</v>
      </c>
      <c r="J105" s="221">
        <v>0.02</v>
      </c>
      <c r="K105" s="216">
        <v>0</v>
      </c>
    </row>
    <row r="106" spans="1:16" x14ac:dyDescent="0.3">
      <c r="A106" s="32"/>
      <c r="C106" s="127" t="s">
        <v>350</v>
      </c>
      <c r="D106" s="219">
        <v>0</v>
      </c>
      <c r="E106" s="221">
        <v>0</v>
      </c>
      <c r="F106" s="216">
        <v>0</v>
      </c>
      <c r="G106" s="221">
        <v>0</v>
      </c>
      <c r="H106" s="216">
        <v>0</v>
      </c>
      <c r="I106" s="216">
        <v>0</v>
      </c>
      <c r="J106" s="221">
        <v>0</v>
      </c>
      <c r="K106" s="216">
        <v>0</v>
      </c>
    </row>
    <row r="107" spans="1:16" ht="15" hidden="1" customHeight="1" x14ac:dyDescent="0.25">
      <c r="A107" s="32"/>
      <c r="B107" s="33" t="s">
        <v>140</v>
      </c>
      <c r="D107" s="220"/>
      <c r="E107" s="220"/>
      <c r="F107" s="208"/>
      <c r="G107" s="208"/>
      <c r="H107" s="208"/>
      <c r="I107" s="208"/>
      <c r="J107" s="208"/>
      <c r="K107" s="208"/>
    </row>
    <row r="108" spans="1:16" s="30" customFormat="1" x14ac:dyDescent="0.3">
      <c r="A108" s="31">
        <v>14</v>
      </c>
      <c r="B108" s="31" t="s">
        <v>359</v>
      </c>
      <c r="C108" s="31"/>
      <c r="D108" s="234"/>
      <c r="E108" s="218"/>
      <c r="F108" s="213"/>
      <c r="G108" s="218"/>
      <c r="H108" s="213"/>
      <c r="I108" s="213"/>
      <c r="J108" s="218"/>
      <c r="K108" s="213"/>
    </row>
    <row r="109" spans="1:16" x14ac:dyDescent="0.3">
      <c r="A109" s="32"/>
      <c r="C109" s="67" t="s">
        <v>355</v>
      </c>
      <c r="D109" s="230">
        <v>0.39</v>
      </c>
      <c r="E109" s="230">
        <v>0.32</v>
      </c>
      <c r="F109" s="229">
        <v>0.62</v>
      </c>
      <c r="G109" s="230">
        <v>0.52</v>
      </c>
      <c r="H109" s="229">
        <v>0.39</v>
      </c>
      <c r="I109" s="229">
        <v>0.28999999999999998</v>
      </c>
      <c r="J109" s="230">
        <v>0.42</v>
      </c>
      <c r="K109" s="229">
        <v>0.35</v>
      </c>
      <c r="L109" s="158"/>
      <c r="O109" s="67" t="s">
        <v>344</v>
      </c>
      <c r="P109" s="44"/>
    </row>
    <row r="110" spans="1:16" x14ac:dyDescent="0.3">
      <c r="A110" s="32"/>
      <c r="C110" s="67" t="s">
        <v>356</v>
      </c>
      <c r="D110" s="230">
        <v>0.49</v>
      </c>
      <c r="E110" s="230">
        <v>0.56999999999999995</v>
      </c>
      <c r="F110" s="229">
        <v>0.28000000000000003</v>
      </c>
      <c r="G110" s="230">
        <v>0.3</v>
      </c>
      <c r="H110" s="229">
        <v>0.46</v>
      </c>
      <c r="I110" s="229">
        <v>0.61</v>
      </c>
      <c r="J110" s="230">
        <v>0.53</v>
      </c>
      <c r="K110" s="229">
        <v>0.41</v>
      </c>
      <c r="L110" s="158"/>
      <c r="O110" s="44"/>
      <c r="P110" s="44"/>
    </row>
    <row r="111" spans="1:16" x14ac:dyDescent="0.3">
      <c r="A111" s="32"/>
      <c r="C111" s="67" t="s">
        <v>357</v>
      </c>
      <c r="D111" s="230">
        <v>0.08</v>
      </c>
      <c r="E111" s="230">
        <v>0.09</v>
      </c>
      <c r="F111" s="229">
        <v>0.03</v>
      </c>
      <c r="G111" s="230">
        <v>0.04</v>
      </c>
      <c r="H111" s="229">
        <v>0.11</v>
      </c>
      <c r="I111" s="229">
        <v>0.08</v>
      </c>
      <c r="J111" s="230">
        <v>0</v>
      </c>
      <c r="K111" s="229">
        <v>0.22</v>
      </c>
      <c r="L111" s="158"/>
      <c r="O111" s="44"/>
      <c r="P111" s="44"/>
    </row>
    <row r="112" spans="1:16" x14ac:dyDescent="0.3">
      <c r="A112" s="32"/>
      <c r="C112" s="67" t="s">
        <v>182</v>
      </c>
      <c r="D112" s="230">
        <v>0.04</v>
      </c>
      <c r="E112" s="230">
        <v>0.02</v>
      </c>
      <c r="F112" s="229">
        <v>0.03</v>
      </c>
      <c r="G112" s="230">
        <v>0.13</v>
      </c>
      <c r="H112" s="229">
        <v>0.04</v>
      </c>
      <c r="I112" s="229">
        <v>0</v>
      </c>
      <c r="J112" s="230">
        <v>0.05</v>
      </c>
      <c r="K112" s="229">
        <v>0.03</v>
      </c>
      <c r="L112" s="158"/>
      <c r="O112" s="44"/>
    </row>
    <row r="113" spans="1:15" x14ac:dyDescent="0.3">
      <c r="A113" s="32"/>
      <c r="C113" s="67" t="s">
        <v>358</v>
      </c>
      <c r="D113" s="230">
        <v>0.01</v>
      </c>
      <c r="E113" s="230">
        <v>0</v>
      </c>
      <c r="F113" s="229">
        <v>0.03</v>
      </c>
      <c r="G113" s="230">
        <v>0</v>
      </c>
      <c r="H113" s="229">
        <v>0</v>
      </c>
      <c r="I113" s="229">
        <v>0.02</v>
      </c>
      <c r="J113" s="230">
        <v>0</v>
      </c>
      <c r="K113" s="229">
        <v>0</v>
      </c>
      <c r="L113" s="158"/>
      <c r="O113" s="44"/>
    </row>
    <row r="114" spans="1:15" ht="15" hidden="1" customHeight="1" x14ac:dyDescent="0.25">
      <c r="A114" s="32"/>
      <c r="B114" s="33" t="s">
        <v>140</v>
      </c>
      <c r="D114" s="220"/>
      <c r="E114" s="220"/>
      <c r="F114" s="208"/>
      <c r="G114" s="208"/>
      <c r="H114" s="208"/>
      <c r="I114" s="208"/>
      <c r="J114" s="208"/>
      <c r="K114" s="208"/>
    </row>
    <row r="115" spans="1:15" s="30" customFormat="1" x14ac:dyDescent="0.3">
      <c r="A115" s="31">
        <v>15</v>
      </c>
      <c r="B115" s="31" t="s">
        <v>360</v>
      </c>
      <c r="C115" s="31"/>
      <c r="D115" s="234"/>
      <c r="E115" s="218"/>
      <c r="F115" s="213"/>
      <c r="G115" s="218"/>
      <c r="H115" s="213"/>
      <c r="I115" s="213"/>
      <c r="J115" s="218"/>
      <c r="K115" s="213"/>
    </row>
    <row r="116" spans="1:15" ht="15" customHeight="1" x14ac:dyDescent="0.3">
      <c r="C116" s="44" t="s">
        <v>361</v>
      </c>
      <c r="D116" s="230">
        <v>0.54</v>
      </c>
      <c r="E116" s="230">
        <v>0.38</v>
      </c>
      <c r="F116" s="486" t="s">
        <v>393</v>
      </c>
      <c r="G116" s="487"/>
      <c r="H116" s="487"/>
      <c r="I116" s="487"/>
      <c r="J116" s="487"/>
      <c r="K116" s="488"/>
    </row>
    <row r="117" spans="1:15" x14ac:dyDescent="0.3">
      <c r="C117" s="44" t="s">
        <v>362</v>
      </c>
      <c r="D117" s="230">
        <v>0.38</v>
      </c>
      <c r="E117" s="230">
        <v>0.57999999999999996</v>
      </c>
      <c r="F117" s="489"/>
      <c r="G117" s="479"/>
      <c r="H117" s="479"/>
      <c r="I117" s="479"/>
      <c r="J117" s="479"/>
      <c r="K117" s="480"/>
    </row>
    <row r="118" spans="1:15" x14ac:dyDescent="0.3">
      <c r="C118" s="44" t="s">
        <v>363</v>
      </c>
      <c r="D118" s="230">
        <v>0.08</v>
      </c>
      <c r="E118" s="230">
        <v>0.04</v>
      </c>
      <c r="F118" s="490"/>
      <c r="G118" s="491"/>
      <c r="H118" s="491"/>
      <c r="I118" s="491"/>
      <c r="J118" s="491"/>
      <c r="K118" s="492"/>
    </row>
    <row r="119" spans="1:15" ht="15" hidden="1" x14ac:dyDescent="0.25">
      <c r="B119" s="33" t="s">
        <v>140</v>
      </c>
    </row>
  </sheetData>
  <sheetProtection password="CD4E" sheet="1" objects="1" scenarios="1"/>
  <mergeCells count="3">
    <mergeCell ref="E17:K27"/>
    <mergeCell ref="F30:K36"/>
    <mergeCell ref="F116:K118"/>
  </mergeCell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153"/>
  <sheetViews>
    <sheetView showGridLines="0" showRowColHeaders="0" workbookViewId="0"/>
  </sheetViews>
  <sheetFormatPr defaultColWidth="8.77734375" defaultRowHeight="14.4" x14ac:dyDescent="0.3"/>
  <cols>
    <col min="1" max="1" width="5.77734375" style="34" customWidth="1"/>
    <col min="2" max="2" width="0.77734375" style="33" customWidth="1"/>
    <col min="3" max="3" width="30.21875" style="44" customWidth="1"/>
    <col min="4" max="4" width="10" style="79" customWidth="1"/>
    <col min="5" max="5" width="9.44140625" style="79" customWidth="1"/>
    <col min="6" max="6" width="10.77734375" style="34" customWidth="1"/>
    <col min="7" max="7" width="8.77734375" style="80" customWidth="1"/>
    <col min="8" max="8" width="10.77734375" style="34" customWidth="1"/>
    <col min="9" max="9" width="8.77734375" style="34" customWidth="1"/>
    <col min="10" max="10" width="8.77734375" style="80" customWidth="1"/>
    <col min="11" max="11" width="8.77734375" style="34" customWidth="1"/>
    <col min="12" max="16384" width="8.77734375" style="34"/>
  </cols>
  <sheetData>
    <row r="1" spans="1:11" s="20" customFormat="1" ht="30.75" customHeight="1" x14ac:dyDescent="0.25">
      <c r="A1" s="20" t="s">
        <v>6</v>
      </c>
      <c r="B1" s="63" t="s">
        <v>139</v>
      </c>
      <c r="C1" s="60"/>
      <c r="D1" s="61" t="s">
        <v>232</v>
      </c>
      <c r="E1" s="68" t="s">
        <v>0</v>
      </c>
      <c r="F1" s="62" t="s">
        <v>155</v>
      </c>
      <c r="G1" s="81" t="s">
        <v>233</v>
      </c>
      <c r="H1" s="62" t="s">
        <v>234</v>
      </c>
      <c r="I1" s="62" t="s">
        <v>235</v>
      </c>
      <c r="J1" s="81" t="s">
        <v>236</v>
      </c>
      <c r="K1" s="62" t="s">
        <v>237</v>
      </c>
    </row>
    <row r="2" spans="1:11" s="27" customFormat="1" ht="15" x14ac:dyDescent="0.25">
      <c r="A2" s="21" t="s">
        <v>4</v>
      </c>
      <c r="B2" s="21" t="s">
        <v>3</v>
      </c>
      <c r="C2" s="21"/>
      <c r="D2" s="69" t="s">
        <v>112</v>
      </c>
      <c r="E2" s="69" t="s">
        <v>0</v>
      </c>
      <c r="F2" s="59" t="s">
        <v>155</v>
      </c>
      <c r="G2" s="69" t="s">
        <v>107</v>
      </c>
      <c r="H2" s="59" t="s">
        <v>108</v>
      </c>
      <c r="I2" s="59" t="s">
        <v>109</v>
      </c>
      <c r="J2" s="69" t="s">
        <v>110</v>
      </c>
      <c r="K2" s="59" t="s">
        <v>111</v>
      </c>
    </row>
    <row r="3" spans="1:11" s="27" customFormat="1" ht="15" hidden="1" x14ac:dyDescent="0.25">
      <c r="A3" s="21">
        <v>154</v>
      </c>
      <c r="B3" s="21"/>
      <c r="C3" s="21"/>
      <c r="D3" s="70" t="s">
        <v>112</v>
      </c>
      <c r="E3" s="70" t="s">
        <v>0</v>
      </c>
      <c r="F3" s="23" t="s">
        <v>118</v>
      </c>
      <c r="G3" s="82" t="s">
        <v>119</v>
      </c>
      <c r="H3" s="25" t="s">
        <v>120</v>
      </c>
      <c r="I3" s="25" t="s">
        <v>121</v>
      </c>
      <c r="J3" s="86" t="s">
        <v>122</v>
      </c>
      <c r="K3" s="26" t="s">
        <v>123</v>
      </c>
    </row>
    <row r="4" spans="1:11" s="27" customFormat="1" ht="15" hidden="1" x14ac:dyDescent="0.25">
      <c r="A4" s="21"/>
      <c r="B4" s="21"/>
      <c r="C4" s="21"/>
      <c r="D4" s="70"/>
      <c r="E4" s="70"/>
      <c r="F4" s="23" t="s">
        <v>124</v>
      </c>
      <c r="G4" s="82"/>
      <c r="H4" s="24" t="s">
        <v>125</v>
      </c>
      <c r="I4" s="24" t="s">
        <v>126</v>
      </c>
      <c r="J4" s="86" t="s">
        <v>127</v>
      </c>
      <c r="K4" s="26" t="s">
        <v>128</v>
      </c>
    </row>
    <row r="5" spans="1:11" s="27" customFormat="1" ht="15" hidden="1" x14ac:dyDescent="0.25">
      <c r="A5" s="21"/>
      <c r="B5" s="21"/>
      <c r="C5" s="21"/>
      <c r="D5" s="70"/>
      <c r="E5" s="70"/>
      <c r="F5" s="23" t="s">
        <v>129</v>
      </c>
      <c r="G5" s="82"/>
      <c r="H5" s="24" t="s">
        <v>130</v>
      </c>
      <c r="I5" s="24" t="s">
        <v>131</v>
      </c>
      <c r="J5" s="87" t="s">
        <v>132</v>
      </c>
      <c r="K5" s="26" t="s">
        <v>133</v>
      </c>
    </row>
    <row r="6" spans="1:11" s="27" customFormat="1" ht="15" hidden="1" x14ac:dyDescent="0.25">
      <c r="A6" s="21"/>
      <c r="B6" s="21"/>
      <c r="C6" s="21"/>
      <c r="D6" s="70"/>
      <c r="E6" s="70"/>
      <c r="F6" s="28"/>
      <c r="G6" s="82"/>
      <c r="H6" s="28"/>
      <c r="I6" s="28"/>
      <c r="J6" s="82"/>
      <c r="K6" s="28" t="s">
        <v>134</v>
      </c>
    </row>
    <row r="7" spans="1:11" s="27" customFormat="1" ht="15" hidden="1" x14ac:dyDescent="0.25">
      <c r="A7" s="21"/>
      <c r="B7" s="21"/>
      <c r="C7" s="21"/>
      <c r="D7" s="70"/>
      <c r="E7" s="70"/>
      <c r="F7" s="28"/>
      <c r="G7" s="82"/>
      <c r="H7" s="28"/>
      <c r="I7" s="28"/>
      <c r="J7" s="82"/>
      <c r="K7" s="28" t="s">
        <v>135</v>
      </c>
    </row>
    <row r="8" spans="1:11" s="27" customFormat="1" ht="15" hidden="1" x14ac:dyDescent="0.25">
      <c r="A8" s="21"/>
      <c r="B8" s="21"/>
      <c r="C8" s="21"/>
      <c r="D8" s="71"/>
      <c r="E8" s="71"/>
      <c r="F8" s="28"/>
      <c r="G8" s="82"/>
      <c r="H8" s="28"/>
      <c r="I8" s="28"/>
      <c r="J8" s="82"/>
      <c r="K8" s="28" t="s">
        <v>136</v>
      </c>
    </row>
    <row r="9" spans="1:11" s="30" customFormat="1" x14ac:dyDescent="0.3">
      <c r="A9" s="31">
        <v>1</v>
      </c>
      <c r="B9" s="31" t="s">
        <v>231</v>
      </c>
      <c r="C9" s="31"/>
      <c r="D9" s="72"/>
      <c r="E9" s="72"/>
      <c r="F9" s="31"/>
      <c r="G9" s="72"/>
      <c r="H9" s="31"/>
      <c r="I9" s="31"/>
      <c r="J9" s="72"/>
      <c r="K9" s="31"/>
    </row>
    <row r="10" spans="1:11" x14ac:dyDescent="0.3">
      <c r="A10" s="32"/>
      <c r="C10" s="67" t="s">
        <v>169</v>
      </c>
      <c r="D10" s="73">
        <v>0.11881188118811881</v>
      </c>
      <c r="E10" s="73">
        <v>0.14893617021276595</v>
      </c>
      <c r="F10" s="46">
        <v>0.16129032258064516</v>
      </c>
      <c r="G10" s="73">
        <v>0.23076923076923078</v>
      </c>
      <c r="H10" s="46">
        <v>0.14754098360655737</v>
      </c>
      <c r="I10" s="46">
        <v>6.0606060606060608E-2</v>
      </c>
      <c r="J10" s="73">
        <v>0.18</v>
      </c>
      <c r="K10" s="46">
        <v>0.14102564102564102</v>
      </c>
    </row>
    <row r="11" spans="1:11" x14ac:dyDescent="0.3">
      <c r="A11" s="32"/>
      <c r="C11" s="67" t="s">
        <v>170</v>
      </c>
      <c r="D11" s="73">
        <v>7.9207920792079209E-2</v>
      </c>
      <c r="E11" s="73">
        <v>6.3829787234042548E-2</v>
      </c>
      <c r="F11" s="46">
        <v>9.6774193548387094E-2</v>
      </c>
      <c r="G11" s="73">
        <v>5.128205128205128E-2</v>
      </c>
      <c r="H11" s="46">
        <v>8.1967213114754092E-2</v>
      </c>
      <c r="I11" s="46">
        <v>6.0606060606060608E-2</v>
      </c>
      <c r="J11" s="73">
        <v>0.12</v>
      </c>
      <c r="K11" s="46">
        <v>6.4102564102564097E-2</v>
      </c>
    </row>
    <row r="12" spans="1:11" x14ac:dyDescent="0.3">
      <c r="A12" s="32"/>
      <c r="C12" s="67" t="s">
        <v>171</v>
      </c>
      <c r="D12" s="73">
        <v>0.41089108910891087</v>
      </c>
      <c r="E12" s="73">
        <v>0.42553191489361702</v>
      </c>
      <c r="F12" s="46">
        <v>0.41935483870967744</v>
      </c>
      <c r="G12" s="73">
        <v>0.33333333333333331</v>
      </c>
      <c r="H12" s="46">
        <v>0.47540983606557374</v>
      </c>
      <c r="I12" s="46">
        <v>0.39393939393939392</v>
      </c>
      <c r="J12" s="73">
        <v>0.32</v>
      </c>
      <c r="K12" s="46">
        <v>0.39743589743589741</v>
      </c>
    </row>
    <row r="13" spans="1:11" x14ac:dyDescent="0.3">
      <c r="A13" s="32"/>
      <c r="C13" s="67" t="s">
        <v>172</v>
      </c>
      <c r="D13" s="73">
        <v>4.4554455445544552E-2</v>
      </c>
      <c r="E13" s="73">
        <v>8.5106382978723402E-2</v>
      </c>
      <c r="F13" s="46">
        <v>9.6774193548387094E-2</v>
      </c>
      <c r="G13" s="73">
        <v>2.564102564102564E-2</v>
      </c>
      <c r="H13" s="46">
        <v>8.1967213114754092E-2</v>
      </c>
      <c r="I13" s="46">
        <v>6.0606060606060608E-2</v>
      </c>
      <c r="J13" s="73">
        <v>0.1</v>
      </c>
      <c r="K13" s="46">
        <v>0.11538461538461539</v>
      </c>
    </row>
    <row r="14" spans="1:11" ht="15" x14ac:dyDescent="0.25">
      <c r="A14" s="32"/>
      <c r="C14" s="67" t="s">
        <v>173</v>
      </c>
      <c r="D14" s="73">
        <v>0.34653465346534651</v>
      </c>
      <c r="E14" s="73">
        <v>0.27659574468085107</v>
      </c>
      <c r="F14" s="46">
        <v>0.22580645161290322</v>
      </c>
      <c r="G14" s="73">
        <v>0.35897435897435898</v>
      </c>
      <c r="H14" s="46">
        <v>0.21311475409836064</v>
      </c>
      <c r="I14" s="46">
        <v>0.42424242424242425</v>
      </c>
      <c r="J14" s="73">
        <v>0.28000000000000003</v>
      </c>
      <c r="K14" s="46">
        <v>0.28205128205128205</v>
      </c>
    </row>
    <row r="15" spans="1:11" ht="15" hidden="1" x14ac:dyDescent="0.25">
      <c r="A15" s="32"/>
      <c r="B15" s="33" t="s">
        <v>140</v>
      </c>
      <c r="C15" s="67" t="s">
        <v>140</v>
      </c>
      <c r="D15" s="73"/>
      <c r="E15" s="73"/>
      <c r="F15" s="46"/>
      <c r="G15" s="73"/>
      <c r="H15" s="46"/>
      <c r="I15" s="46"/>
      <c r="J15" s="73"/>
      <c r="K15" s="46"/>
    </row>
    <row r="16" spans="1:11" s="30" customFormat="1" x14ac:dyDescent="0.3">
      <c r="A16" s="31">
        <v>2</v>
      </c>
      <c r="B16" s="31" t="s">
        <v>230</v>
      </c>
      <c r="C16" s="31"/>
      <c r="D16" s="117"/>
      <c r="E16" s="72"/>
      <c r="F16" s="31"/>
      <c r="G16" s="72"/>
      <c r="H16" s="31"/>
      <c r="I16" s="31"/>
      <c r="J16" s="72"/>
      <c r="K16" s="31"/>
    </row>
    <row r="17" spans="1:11" x14ac:dyDescent="0.3">
      <c r="A17" s="37"/>
      <c r="C17" s="44" t="s">
        <v>174</v>
      </c>
      <c r="D17" s="118">
        <v>0.15789473684210525</v>
      </c>
      <c r="E17" s="118">
        <v>0.42857142857142855</v>
      </c>
      <c r="F17" s="129">
        <v>0.15384615384615385</v>
      </c>
      <c r="G17" s="118">
        <v>0.11764705882352941</v>
      </c>
      <c r="H17" s="129">
        <v>0.28000000000000003</v>
      </c>
      <c r="I17" s="129">
        <v>0.1</v>
      </c>
      <c r="J17" s="118">
        <v>0.16</v>
      </c>
      <c r="K17" s="129">
        <v>0.19230769230769232</v>
      </c>
    </row>
    <row r="18" spans="1:11" x14ac:dyDescent="0.3">
      <c r="A18" s="37"/>
      <c r="C18" s="44" t="s">
        <v>175</v>
      </c>
      <c r="D18" s="118">
        <v>0.27631578947368424</v>
      </c>
      <c r="E18" s="118">
        <v>0.2857142857142857</v>
      </c>
      <c r="F18" s="129">
        <v>0.30769230769230771</v>
      </c>
      <c r="G18" s="118">
        <v>0.23529411764705882</v>
      </c>
      <c r="H18" s="129">
        <v>0.32</v>
      </c>
      <c r="I18" s="129">
        <v>0.3</v>
      </c>
      <c r="J18" s="118">
        <v>0.28000000000000003</v>
      </c>
      <c r="K18" s="129">
        <v>0.30769230769230771</v>
      </c>
    </row>
    <row r="19" spans="1:11" x14ac:dyDescent="0.3">
      <c r="A19" s="37"/>
      <c r="C19" s="44" t="s">
        <v>176</v>
      </c>
      <c r="D19" s="118">
        <v>0.27631578947368424</v>
      </c>
      <c r="E19" s="118">
        <v>0.5</v>
      </c>
      <c r="F19" s="129">
        <v>0.38461538461538464</v>
      </c>
      <c r="G19" s="118">
        <v>0.17647058823529413</v>
      </c>
      <c r="H19" s="129">
        <v>0.4</v>
      </c>
      <c r="I19" s="129">
        <v>0.2</v>
      </c>
      <c r="J19" s="118">
        <v>0.28000000000000003</v>
      </c>
      <c r="K19" s="129">
        <v>0.26923076923076922</v>
      </c>
    </row>
    <row r="20" spans="1:11" x14ac:dyDescent="0.3">
      <c r="A20" s="37"/>
      <c r="C20" s="44" t="s">
        <v>177</v>
      </c>
      <c r="D20" s="118">
        <v>0.14473684210526316</v>
      </c>
      <c r="E20" s="118">
        <v>0.2857142857142857</v>
      </c>
      <c r="F20" s="129">
        <v>0.15384615384615385</v>
      </c>
      <c r="G20" s="118">
        <v>0.17647058823529413</v>
      </c>
      <c r="H20" s="129">
        <v>0.2</v>
      </c>
      <c r="I20" s="129">
        <v>0</v>
      </c>
      <c r="J20" s="118">
        <v>0.16</v>
      </c>
      <c r="K20" s="129">
        <v>0.11538461538461539</v>
      </c>
    </row>
    <row r="21" spans="1:11" x14ac:dyDescent="0.3">
      <c r="A21" s="37"/>
      <c r="C21" s="44" t="s">
        <v>178</v>
      </c>
      <c r="D21" s="118">
        <v>0.21052631578947367</v>
      </c>
      <c r="E21" s="118">
        <v>0.42857142857142855</v>
      </c>
      <c r="F21" s="129">
        <v>0.15384615384615385</v>
      </c>
      <c r="G21" s="118">
        <v>0.17647058823529413</v>
      </c>
      <c r="H21" s="129">
        <v>0.16</v>
      </c>
      <c r="I21" s="129">
        <v>0.3</v>
      </c>
      <c r="J21" s="130">
        <v>0.24</v>
      </c>
      <c r="K21" s="129">
        <v>0.11538461538461539</v>
      </c>
    </row>
    <row r="22" spans="1:11" x14ac:dyDescent="0.3">
      <c r="A22" s="37"/>
      <c r="C22" s="44" t="s">
        <v>179</v>
      </c>
      <c r="D22" s="118">
        <v>0.22368421052631579</v>
      </c>
      <c r="E22" s="118">
        <v>0.42857142857142855</v>
      </c>
      <c r="F22" s="129">
        <v>0.23076923076923078</v>
      </c>
      <c r="G22" s="118">
        <v>0.23529411764705882</v>
      </c>
      <c r="H22" s="129">
        <v>0.28000000000000003</v>
      </c>
      <c r="I22" s="129">
        <v>0.3</v>
      </c>
      <c r="J22" s="130">
        <v>0.24</v>
      </c>
      <c r="K22" s="129">
        <v>0.26923076923076922</v>
      </c>
    </row>
    <row r="23" spans="1:11" x14ac:dyDescent="0.3">
      <c r="A23" s="37"/>
      <c r="C23" s="44" t="s">
        <v>180</v>
      </c>
      <c r="D23" s="118">
        <v>0.15789473684210525</v>
      </c>
      <c r="E23" s="118">
        <v>0.2857142857142857</v>
      </c>
      <c r="F23" s="129">
        <v>0.30769230769230771</v>
      </c>
      <c r="G23" s="118">
        <v>0.17647058823529413</v>
      </c>
      <c r="H23" s="129">
        <v>0.24</v>
      </c>
      <c r="I23" s="129">
        <v>0</v>
      </c>
      <c r="J23" s="130">
        <v>0.24</v>
      </c>
      <c r="K23" s="129">
        <v>7.6923076923076927E-2</v>
      </c>
    </row>
    <row r="24" spans="1:11" x14ac:dyDescent="0.3">
      <c r="A24" s="37"/>
      <c r="C24" s="44" t="s">
        <v>181</v>
      </c>
      <c r="D24" s="118">
        <v>0.10526315789473684</v>
      </c>
      <c r="E24" s="118">
        <v>0.21428571428571427</v>
      </c>
      <c r="F24" s="129">
        <v>0</v>
      </c>
      <c r="G24" s="118">
        <v>0.23529411764705882</v>
      </c>
      <c r="H24" s="129">
        <v>0.08</v>
      </c>
      <c r="I24" s="129">
        <v>0</v>
      </c>
      <c r="J24" s="130">
        <v>0.12</v>
      </c>
      <c r="K24" s="129">
        <v>7.6923076923076927E-2</v>
      </c>
    </row>
    <row r="25" spans="1:11" ht="15" x14ac:dyDescent="0.25">
      <c r="A25" s="37"/>
      <c r="C25" s="44" t="s">
        <v>182</v>
      </c>
      <c r="D25" s="118">
        <v>1.3157894736842105E-2</v>
      </c>
      <c r="E25" s="118">
        <v>0</v>
      </c>
      <c r="F25" s="129">
        <v>0</v>
      </c>
      <c r="G25" s="118">
        <v>0</v>
      </c>
      <c r="H25" s="129">
        <v>0</v>
      </c>
      <c r="I25" s="129">
        <v>0</v>
      </c>
      <c r="J25" s="130">
        <v>0</v>
      </c>
      <c r="K25" s="129">
        <v>0</v>
      </c>
    </row>
    <row r="26" spans="1:11" ht="15" x14ac:dyDescent="0.25">
      <c r="A26" s="89"/>
      <c r="C26" s="44" t="s">
        <v>183</v>
      </c>
      <c r="D26" s="118">
        <v>0.43421052631578949</v>
      </c>
      <c r="E26" s="118">
        <v>7.1428571428571425E-2</v>
      </c>
      <c r="F26" s="129">
        <v>0.30769230769230771</v>
      </c>
      <c r="G26" s="118">
        <v>0.58823529411764708</v>
      </c>
      <c r="H26" s="129">
        <v>0.32</v>
      </c>
      <c r="I26" s="129">
        <v>0.2</v>
      </c>
      <c r="J26" s="130">
        <v>0.4</v>
      </c>
      <c r="K26" s="129">
        <v>0.38461538461538464</v>
      </c>
    </row>
    <row r="27" spans="1:11" x14ac:dyDescent="0.3">
      <c r="A27" s="89"/>
      <c r="C27" s="44" t="s">
        <v>184</v>
      </c>
      <c r="D27" s="118">
        <v>0</v>
      </c>
      <c r="E27" s="118">
        <v>0</v>
      </c>
      <c r="F27" s="129">
        <v>0</v>
      </c>
      <c r="G27" s="118">
        <v>0</v>
      </c>
      <c r="H27" s="129">
        <v>0</v>
      </c>
      <c r="I27" s="129">
        <v>0</v>
      </c>
      <c r="J27" s="130">
        <v>0</v>
      </c>
      <c r="K27" s="129">
        <v>0</v>
      </c>
    </row>
    <row r="28" spans="1:11" ht="15" hidden="1" x14ac:dyDescent="0.25">
      <c r="A28" s="89"/>
      <c r="D28" s="118"/>
      <c r="E28" s="118"/>
      <c r="F28" s="129"/>
      <c r="G28" s="118"/>
      <c r="H28" s="129"/>
      <c r="I28" s="129"/>
      <c r="J28" s="130"/>
      <c r="K28" s="129"/>
    </row>
    <row r="29" spans="1:11" s="30" customFormat="1" x14ac:dyDescent="0.3">
      <c r="A29" s="31">
        <v>3</v>
      </c>
      <c r="B29" s="31" t="s">
        <v>330</v>
      </c>
      <c r="C29" s="31"/>
      <c r="D29" s="117"/>
      <c r="E29" s="72"/>
      <c r="F29" s="31"/>
      <c r="G29" s="72"/>
      <c r="H29" s="31"/>
      <c r="I29" s="31"/>
      <c r="J29" s="72"/>
      <c r="K29" s="31"/>
    </row>
    <row r="30" spans="1:11" ht="15" customHeight="1" x14ac:dyDescent="0.3">
      <c r="A30" s="89"/>
      <c r="C30" s="44" t="s">
        <v>321</v>
      </c>
      <c r="D30" s="118">
        <v>0.73</v>
      </c>
      <c r="E30" s="118">
        <v>0.82</v>
      </c>
      <c r="F30" s="129">
        <v>0.67</v>
      </c>
      <c r="G30" s="118">
        <v>0.75</v>
      </c>
      <c r="H30" s="129">
        <v>0.75</v>
      </c>
      <c r="I30" s="129">
        <v>0.75</v>
      </c>
      <c r="J30" s="118">
        <v>0.74</v>
      </c>
      <c r="K30" s="129">
        <v>0.76</v>
      </c>
    </row>
    <row r="31" spans="1:11" x14ac:dyDescent="0.3">
      <c r="A31" s="89"/>
      <c r="C31" s="44" t="s">
        <v>323</v>
      </c>
      <c r="D31" s="118">
        <v>0.15</v>
      </c>
      <c r="E31" s="118">
        <v>0.05</v>
      </c>
      <c r="F31" s="129">
        <v>0.27</v>
      </c>
      <c r="G31" s="118">
        <v>0.25</v>
      </c>
      <c r="H31" s="129">
        <v>0.13</v>
      </c>
      <c r="I31" s="129">
        <v>0.19</v>
      </c>
      <c r="J31" s="118">
        <v>0.16</v>
      </c>
      <c r="K31" s="129">
        <v>0.16</v>
      </c>
    </row>
    <row r="32" spans="1:11" x14ac:dyDescent="0.3">
      <c r="A32" s="89"/>
      <c r="C32" s="44" t="s">
        <v>324</v>
      </c>
      <c r="D32" s="118">
        <v>0.12</v>
      </c>
      <c r="E32" s="118">
        <v>0.05</v>
      </c>
      <c r="F32" s="129">
        <v>7.0000000000000007E-2</v>
      </c>
      <c r="G32" s="118">
        <v>0</v>
      </c>
      <c r="H32" s="129">
        <v>0.08</v>
      </c>
      <c r="I32" s="129">
        <v>0.06</v>
      </c>
      <c r="J32" s="118">
        <v>0.16</v>
      </c>
      <c r="K32" s="129">
        <v>0</v>
      </c>
    </row>
    <row r="33" spans="1:11" x14ac:dyDescent="0.3">
      <c r="A33" s="89"/>
      <c r="C33" s="44" t="s">
        <v>325</v>
      </c>
      <c r="D33" s="118">
        <v>0.48</v>
      </c>
      <c r="E33" s="118">
        <v>0.55000000000000004</v>
      </c>
      <c r="F33" s="129">
        <v>0.4</v>
      </c>
      <c r="G33" s="118">
        <v>0.75</v>
      </c>
      <c r="H33" s="129">
        <v>0.28999999999999998</v>
      </c>
      <c r="I33" s="129">
        <v>0.63</v>
      </c>
      <c r="J33" s="118">
        <v>0.42</v>
      </c>
      <c r="K33" s="129">
        <v>0.48</v>
      </c>
    </row>
    <row r="34" spans="1:11" x14ac:dyDescent="0.3">
      <c r="A34" s="89"/>
      <c r="C34" s="44" t="s">
        <v>326</v>
      </c>
      <c r="D34" s="118">
        <v>0</v>
      </c>
      <c r="E34" s="118">
        <v>0</v>
      </c>
      <c r="F34" s="129">
        <v>0</v>
      </c>
      <c r="G34" s="118">
        <v>0</v>
      </c>
      <c r="H34" s="129">
        <v>0</v>
      </c>
      <c r="I34" s="129">
        <v>0</v>
      </c>
      <c r="J34" s="130">
        <v>0</v>
      </c>
      <c r="K34" s="129">
        <v>0</v>
      </c>
    </row>
    <row r="35" spans="1:11" x14ac:dyDescent="0.3">
      <c r="A35" s="89"/>
      <c r="C35" s="44" t="s">
        <v>327</v>
      </c>
      <c r="D35" s="118">
        <v>0.04</v>
      </c>
      <c r="E35" s="118">
        <v>0.05</v>
      </c>
      <c r="F35" s="129">
        <v>7.0000000000000007E-2</v>
      </c>
      <c r="G35" s="118">
        <v>0</v>
      </c>
      <c r="H35" s="129">
        <v>0.04</v>
      </c>
      <c r="I35" s="129">
        <v>0.06</v>
      </c>
      <c r="J35" s="130">
        <v>0.05</v>
      </c>
      <c r="K35" s="129">
        <v>0.04</v>
      </c>
    </row>
    <row r="36" spans="1:11" x14ac:dyDescent="0.3">
      <c r="A36" s="89"/>
      <c r="C36" s="44" t="s">
        <v>328</v>
      </c>
      <c r="D36" s="118">
        <v>0.04</v>
      </c>
      <c r="E36" s="118">
        <v>0</v>
      </c>
      <c r="F36" s="129">
        <v>7.0000000000000007E-2</v>
      </c>
      <c r="G36" s="118">
        <v>0</v>
      </c>
      <c r="H36" s="129">
        <v>0.04</v>
      </c>
      <c r="I36" s="129">
        <v>0.06</v>
      </c>
      <c r="J36" s="130">
        <v>0</v>
      </c>
      <c r="K36" s="129">
        <v>0.08</v>
      </c>
    </row>
    <row r="37" spans="1:11" ht="15" hidden="1" customHeight="1" x14ac:dyDescent="0.25">
      <c r="A37" s="89"/>
      <c r="D37" s="118">
        <v>0</v>
      </c>
      <c r="E37" s="118"/>
      <c r="F37" s="129"/>
      <c r="G37" s="118"/>
      <c r="H37" s="129"/>
      <c r="I37" s="129"/>
      <c r="J37" s="130"/>
      <c r="K37" s="129"/>
    </row>
    <row r="38" spans="1:11" s="30" customFormat="1" x14ac:dyDescent="0.3">
      <c r="A38" s="31">
        <v>4</v>
      </c>
      <c r="B38" s="31" t="s">
        <v>229</v>
      </c>
      <c r="C38" s="31"/>
      <c r="D38" s="117"/>
      <c r="E38" s="72"/>
      <c r="F38" s="31"/>
      <c r="G38" s="72"/>
      <c r="H38" s="31"/>
      <c r="I38" s="31"/>
      <c r="J38" s="72"/>
      <c r="K38" s="31"/>
    </row>
    <row r="39" spans="1:11" x14ac:dyDescent="0.3">
      <c r="A39" s="32"/>
      <c r="C39" s="50" t="s">
        <v>186</v>
      </c>
      <c r="D39" s="73">
        <v>0.13793103448275862</v>
      </c>
      <c r="E39" s="78">
        <v>8.6956521739130432E-2</v>
      </c>
      <c r="F39" s="42">
        <v>0.14814814814814814</v>
      </c>
      <c r="G39" s="78">
        <v>0.14285714285714285</v>
      </c>
      <c r="H39" s="42">
        <v>0.125</v>
      </c>
      <c r="I39" s="42">
        <v>8.1081081081081086E-2</v>
      </c>
      <c r="J39" s="78">
        <v>0.14000000000000001</v>
      </c>
      <c r="K39" s="42">
        <v>0.10526315789473684</v>
      </c>
    </row>
    <row r="40" spans="1:11" x14ac:dyDescent="0.3">
      <c r="A40" s="32"/>
      <c r="C40" s="50" t="s">
        <v>187</v>
      </c>
      <c r="D40" s="73">
        <v>8.0459770114942528E-2</v>
      </c>
      <c r="E40" s="78">
        <v>0.10869565217391304</v>
      </c>
      <c r="F40" s="42">
        <v>0.18518518518518517</v>
      </c>
      <c r="G40" s="78">
        <v>2.8571428571428571E-2</v>
      </c>
      <c r="H40" s="42">
        <v>0.14285714285714285</v>
      </c>
      <c r="I40" s="42">
        <v>8.1081081081081086E-2</v>
      </c>
      <c r="J40" s="78">
        <v>0.1</v>
      </c>
      <c r="K40" s="42">
        <v>9.2105263157894732E-2</v>
      </c>
    </row>
    <row r="41" spans="1:11" x14ac:dyDescent="0.3">
      <c r="A41" s="32"/>
      <c r="C41" s="50" t="s">
        <v>188</v>
      </c>
      <c r="D41" s="73">
        <v>0.23563218390804597</v>
      </c>
      <c r="E41" s="78">
        <v>0.19565217391304349</v>
      </c>
      <c r="F41" s="42">
        <v>0.29629629629629628</v>
      </c>
      <c r="G41" s="78">
        <v>0.22857142857142856</v>
      </c>
      <c r="H41" s="42">
        <v>0.2857142857142857</v>
      </c>
      <c r="I41" s="42">
        <v>0.1891891891891892</v>
      </c>
      <c r="J41" s="78">
        <v>0.2</v>
      </c>
      <c r="K41" s="42">
        <v>0.26315789473684209</v>
      </c>
    </row>
    <row r="42" spans="1:11" x14ac:dyDescent="0.3">
      <c r="A42" s="32"/>
      <c r="C42" s="50" t="s">
        <v>189</v>
      </c>
      <c r="D42" s="73">
        <v>5.7471264367816091E-3</v>
      </c>
      <c r="E42" s="78">
        <v>0</v>
      </c>
      <c r="F42" s="42">
        <v>0</v>
      </c>
      <c r="G42" s="78">
        <v>0</v>
      </c>
      <c r="H42" s="42">
        <v>0</v>
      </c>
      <c r="I42" s="42">
        <v>0</v>
      </c>
      <c r="J42" s="78">
        <v>0</v>
      </c>
      <c r="K42" s="42">
        <v>0</v>
      </c>
    </row>
    <row r="43" spans="1:11" x14ac:dyDescent="0.3">
      <c r="A43" s="32"/>
      <c r="C43" s="50" t="s">
        <v>190</v>
      </c>
      <c r="D43" s="73">
        <v>0.55747126436781613</v>
      </c>
      <c r="E43" s="78">
        <v>0.54347826086956519</v>
      </c>
      <c r="F43" s="42">
        <v>0.66666666666666663</v>
      </c>
      <c r="G43" s="78">
        <v>0.6</v>
      </c>
      <c r="H43" s="42">
        <v>0.5178571428571429</v>
      </c>
      <c r="I43" s="42">
        <v>0.59459459459459463</v>
      </c>
      <c r="J43" s="78">
        <v>0.52</v>
      </c>
      <c r="K43" s="42">
        <v>0.60526315789473684</v>
      </c>
    </row>
    <row r="44" spans="1:11" x14ac:dyDescent="0.3">
      <c r="A44" s="32"/>
      <c r="C44" s="50" t="s">
        <v>191</v>
      </c>
      <c r="D44" s="73">
        <v>0.21264367816091953</v>
      </c>
      <c r="E44" s="78">
        <v>0.2391304347826087</v>
      </c>
      <c r="F44" s="42">
        <v>0.37037037037037035</v>
      </c>
      <c r="G44" s="78">
        <v>0.14285714285714285</v>
      </c>
      <c r="H44" s="42">
        <v>0.2857142857142857</v>
      </c>
      <c r="I44" s="42">
        <v>0.21621621621621623</v>
      </c>
      <c r="J44" s="78">
        <v>0.24</v>
      </c>
      <c r="K44" s="42">
        <v>0.22368421052631579</v>
      </c>
    </row>
    <row r="45" spans="1:11" x14ac:dyDescent="0.3">
      <c r="A45" s="32"/>
      <c r="C45" s="50" t="s">
        <v>192</v>
      </c>
      <c r="D45" s="73">
        <v>0.14942528735632185</v>
      </c>
      <c r="E45" s="78">
        <v>6.5217391304347824E-2</v>
      </c>
      <c r="F45" s="42">
        <v>3.7037037037037035E-2</v>
      </c>
      <c r="G45" s="78">
        <v>0.25714285714285712</v>
      </c>
      <c r="H45" s="42">
        <v>7.1428571428571425E-2</v>
      </c>
      <c r="I45" s="42">
        <v>0.13513513513513514</v>
      </c>
      <c r="J45" s="78">
        <v>0.12</v>
      </c>
      <c r="K45" s="42">
        <v>0.14473684210526316</v>
      </c>
    </row>
    <row r="46" spans="1:11" x14ac:dyDescent="0.3">
      <c r="A46" s="32"/>
      <c r="C46" s="50" t="s">
        <v>193</v>
      </c>
      <c r="D46" s="73">
        <v>0.33908045977011492</v>
      </c>
      <c r="E46" s="78">
        <v>0.28260869565217389</v>
      </c>
      <c r="F46" s="42">
        <v>0.22222222222222221</v>
      </c>
      <c r="G46" s="78">
        <v>0.34285714285714286</v>
      </c>
      <c r="H46" s="42">
        <v>0.2857142857142857</v>
      </c>
      <c r="I46" s="42">
        <v>0.29729729729729731</v>
      </c>
      <c r="J46" s="78">
        <v>0.36</v>
      </c>
      <c r="K46" s="42">
        <v>0.27631578947368424</v>
      </c>
    </row>
    <row r="47" spans="1:11" x14ac:dyDescent="0.3">
      <c r="A47" s="32"/>
      <c r="C47" s="58" t="s">
        <v>194</v>
      </c>
      <c r="D47" s="73">
        <v>2.8735632183908046E-2</v>
      </c>
      <c r="E47" s="78">
        <v>2.1739130434782608E-2</v>
      </c>
      <c r="F47" s="42">
        <v>3.7037037037037035E-2</v>
      </c>
      <c r="G47" s="78">
        <v>2.8571428571428571E-2</v>
      </c>
      <c r="H47" s="42">
        <v>5.3571428571428568E-2</v>
      </c>
      <c r="I47" s="42">
        <v>0</v>
      </c>
      <c r="J47" s="78">
        <v>0.02</v>
      </c>
      <c r="K47" s="42">
        <v>3.9473684210526314E-2</v>
      </c>
    </row>
    <row r="48" spans="1:11" ht="15" hidden="1" x14ac:dyDescent="0.25">
      <c r="A48" s="32"/>
      <c r="C48" s="67" t="s">
        <v>140</v>
      </c>
      <c r="D48" s="73"/>
      <c r="E48" s="78"/>
      <c r="F48" s="42"/>
      <c r="G48" s="78"/>
      <c r="H48" s="42"/>
      <c r="I48" s="42"/>
      <c r="J48" s="78"/>
      <c r="K48" s="42"/>
    </row>
    <row r="49" spans="1:11" s="30" customFormat="1" x14ac:dyDescent="0.3">
      <c r="A49" s="31">
        <f>A38+1</f>
        <v>5</v>
      </c>
      <c r="B49" s="31" t="s">
        <v>228</v>
      </c>
      <c r="C49" s="31"/>
      <c r="D49" s="117"/>
      <c r="E49" s="72"/>
      <c r="F49" s="31"/>
      <c r="G49" s="72"/>
      <c r="H49" s="31"/>
      <c r="I49" s="31"/>
      <c r="J49" s="72"/>
      <c r="K49" s="31"/>
    </row>
    <row r="50" spans="1:11" x14ac:dyDescent="0.3">
      <c r="A50" s="32"/>
      <c r="C50" s="50" t="s">
        <v>195</v>
      </c>
      <c r="D50" s="73">
        <v>0.44791666666666669</v>
      </c>
      <c r="E50" s="78">
        <v>0.38297872340425532</v>
      </c>
      <c r="F50" s="42">
        <v>0.44827586206896552</v>
      </c>
      <c r="G50" s="78">
        <v>0.39473684210526316</v>
      </c>
      <c r="H50" s="42">
        <v>0.38372093023255816</v>
      </c>
      <c r="I50" s="42">
        <v>0.32432432432432434</v>
      </c>
      <c r="J50" s="78">
        <v>0.30136986301369861</v>
      </c>
      <c r="K50" s="42">
        <v>0.40659340659340659</v>
      </c>
    </row>
    <row r="51" spans="1:11" x14ac:dyDescent="0.3">
      <c r="A51" s="32"/>
      <c r="C51" s="44" t="s">
        <v>196</v>
      </c>
      <c r="D51" s="73">
        <v>0.234375</v>
      </c>
      <c r="E51" s="78">
        <v>0.2978723404255319</v>
      </c>
      <c r="F51" s="42">
        <v>0.34482758620689657</v>
      </c>
      <c r="G51" s="78">
        <v>0.21052631578947367</v>
      </c>
      <c r="H51" s="42">
        <v>0.26744186046511625</v>
      </c>
      <c r="I51" s="42">
        <v>0.27027027027027029</v>
      </c>
      <c r="J51" s="78">
        <v>0.21917808219178081</v>
      </c>
      <c r="K51" s="42">
        <v>0.21978021978021978</v>
      </c>
    </row>
    <row r="52" spans="1:11" x14ac:dyDescent="0.3">
      <c r="A52" s="32"/>
      <c r="C52" s="44" t="s">
        <v>197</v>
      </c>
      <c r="D52" s="73">
        <v>0.234375</v>
      </c>
      <c r="E52" s="78">
        <v>0.23404255319148937</v>
      </c>
      <c r="F52" s="42">
        <v>0.17241379310344829</v>
      </c>
      <c r="G52" s="78">
        <v>0.34210526315789475</v>
      </c>
      <c r="H52" s="42">
        <v>0.20930232558139536</v>
      </c>
      <c r="I52" s="42">
        <v>0.29729729729729731</v>
      </c>
      <c r="J52" s="78">
        <v>0.27397260273972601</v>
      </c>
      <c r="K52" s="42">
        <v>0.27472527472527475</v>
      </c>
    </row>
    <row r="53" spans="1:11" x14ac:dyDescent="0.3">
      <c r="A53" s="32"/>
      <c r="C53" s="44" t="s">
        <v>198</v>
      </c>
      <c r="D53" s="73">
        <v>8.3333333333333329E-2</v>
      </c>
      <c r="E53" s="78">
        <v>8.5106382978723402E-2</v>
      </c>
      <c r="F53" s="42">
        <v>3.4482758620689655E-2</v>
      </c>
      <c r="G53" s="78">
        <v>5.2631578947368418E-2</v>
      </c>
      <c r="H53" s="42">
        <v>0.13953488372093023</v>
      </c>
      <c r="I53" s="42">
        <v>0.10810810810810811</v>
      </c>
      <c r="J53" s="78">
        <v>0.20547945205479451</v>
      </c>
      <c r="K53" s="42">
        <v>9.8901098901098897E-2</v>
      </c>
    </row>
    <row r="54" spans="1:11" ht="15" hidden="1" x14ac:dyDescent="0.25">
      <c r="A54" s="32"/>
      <c r="B54" s="33" t="s">
        <v>140</v>
      </c>
      <c r="D54" s="73"/>
      <c r="E54" s="78"/>
      <c r="F54" s="42"/>
      <c r="G54" s="78"/>
      <c r="H54" s="42"/>
      <c r="I54" s="42"/>
      <c r="J54" s="78"/>
      <c r="K54" s="42"/>
    </row>
    <row r="55" spans="1:11" s="30" customFormat="1" x14ac:dyDescent="0.3">
      <c r="A55" s="31">
        <v>6</v>
      </c>
      <c r="B55" s="31" t="s">
        <v>345</v>
      </c>
      <c r="C55" s="31"/>
      <c r="D55" s="117"/>
      <c r="E55" s="72"/>
      <c r="F55" s="31"/>
      <c r="G55" s="72"/>
      <c r="H55" s="31"/>
      <c r="I55" s="31"/>
      <c r="J55" s="72"/>
      <c r="K55" s="31"/>
    </row>
    <row r="56" spans="1:11" x14ac:dyDescent="0.3">
      <c r="A56" s="32"/>
      <c r="C56" s="67" t="s">
        <v>346</v>
      </c>
      <c r="D56" s="73">
        <v>0.5078125</v>
      </c>
      <c r="E56" s="78">
        <v>0.5</v>
      </c>
      <c r="F56" s="42">
        <v>0.69565217391304346</v>
      </c>
      <c r="G56" s="78">
        <v>0.40909090909090912</v>
      </c>
      <c r="H56" s="42">
        <v>0.49019607843137253</v>
      </c>
      <c r="I56" s="42">
        <v>0.60869565217391308</v>
      </c>
      <c r="J56" s="78">
        <v>0.55000000000000004</v>
      </c>
      <c r="K56" s="42">
        <v>0.46296296296296297</v>
      </c>
    </row>
    <row r="57" spans="1:11" x14ac:dyDescent="0.3">
      <c r="A57" s="32"/>
      <c r="C57" s="67" t="s">
        <v>347</v>
      </c>
      <c r="D57" s="73">
        <v>0.1875</v>
      </c>
      <c r="E57" s="78">
        <v>0.1875</v>
      </c>
      <c r="F57" s="42">
        <v>0.21739130434782608</v>
      </c>
      <c r="G57" s="78">
        <v>0.18181818181818182</v>
      </c>
      <c r="H57" s="42">
        <v>0.23529411764705882</v>
      </c>
      <c r="I57" s="42">
        <v>0.13043478260869565</v>
      </c>
      <c r="J57" s="78">
        <v>0.17499999999999999</v>
      </c>
      <c r="K57" s="42">
        <v>0.20370370370370369</v>
      </c>
    </row>
    <row r="58" spans="1:11" x14ac:dyDescent="0.3">
      <c r="A58" s="32"/>
      <c r="C58" s="67" t="s">
        <v>348</v>
      </c>
      <c r="D58" s="73">
        <v>0.5234375</v>
      </c>
      <c r="E58" s="78">
        <v>0.59375</v>
      </c>
      <c r="F58" s="42">
        <v>0.52173913043478259</v>
      </c>
      <c r="G58" s="78">
        <v>0.36363636363636365</v>
      </c>
      <c r="H58" s="42">
        <v>0.6470588235294118</v>
      </c>
      <c r="I58" s="42">
        <v>0.52173913043478259</v>
      </c>
      <c r="J58" s="78">
        <v>0.67500000000000004</v>
      </c>
      <c r="K58" s="42">
        <v>0.46296296296296297</v>
      </c>
    </row>
    <row r="59" spans="1:11" x14ac:dyDescent="0.3">
      <c r="A59" s="32"/>
      <c r="C59" s="67" t="s">
        <v>349</v>
      </c>
      <c r="D59" s="73">
        <v>0.2578125</v>
      </c>
      <c r="E59" s="78">
        <v>0.34375</v>
      </c>
      <c r="F59" s="42">
        <v>0.17391304347826086</v>
      </c>
      <c r="G59" s="78">
        <v>0.18181818181818182</v>
      </c>
      <c r="H59" s="42">
        <v>0.25490196078431371</v>
      </c>
      <c r="I59" s="42">
        <v>0.21739130434782608</v>
      </c>
      <c r="J59" s="78">
        <v>0.25</v>
      </c>
      <c r="K59" s="42">
        <v>0.22222222222222221</v>
      </c>
    </row>
    <row r="60" spans="1:11" x14ac:dyDescent="0.3">
      <c r="A60" s="32"/>
      <c r="C60" s="67" t="s">
        <v>215</v>
      </c>
      <c r="D60" s="73">
        <v>0.1171875</v>
      </c>
      <c r="E60" s="78">
        <v>0.1875</v>
      </c>
      <c r="F60" s="42">
        <v>8.6956521739130432E-2</v>
      </c>
      <c r="G60" s="78">
        <v>0.18181818181818182</v>
      </c>
      <c r="H60" s="42">
        <v>9.8039215686274508E-2</v>
      </c>
      <c r="I60" s="42">
        <v>8.6956521739130432E-2</v>
      </c>
      <c r="J60" s="78">
        <v>0.1</v>
      </c>
      <c r="K60" s="42">
        <v>0.12962962962962962</v>
      </c>
    </row>
    <row r="61" spans="1:11" x14ac:dyDescent="0.3">
      <c r="A61" s="32"/>
      <c r="C61" s="67" t="s">
        <v>182</v>
      </c>
      <c r="D61" s="73">
        <v>1.5625E-2</v>
      </c>
      <c r="E61" s="78">
        <v>6.25E-2</v>
      </c>
      <c r="F61" s="42">
        <v>0</v>
      </c>
      <c r="G61" s="78">
        <v>4.5454545454545456E-2</v>
      </c>
      <c r="H61" s="42">
        <v>0</v>
      </c>
      <c r="I61" s="42">
        <v>4.3478260869565216E-2</v>
      </c>
      <c r="J61" s="78">
        <v>0</v>
      </c>
      <c r="K61" s="42">
        <v>3.7037037037037035E-2</v>
      </c>
    </row>
    <row r="62" spans="1:11" x14ac:dyDescent="0.3">
      <c r="A62" s="32"/>
      <c r="C62" s="67" t="s">
        <v>350</v>
      </c>
      <c r="D62" s="73">
        <v>8.59375E-2</v>
      </c>
      <c r="E62" s="78">
        <v>0</v>
      </c>
      <c r="F62" s="42">
        <v>4.3478260869565216E-2</v>
      </c>
      <c r="G62" s="78">
        <v>0.13636363636363635</v>
      </c>
      <c r="H62" s="42">
        <v>5.8823529411764705E-2</v>
      </c>
      <c r="I62" s="42">
        <v>4.3478260869565216E-2</v>
      </c>
      <c r="J62" s="78">
        <v>0.05</v>
      </c>
      <c r="K62" s="42">
        <v>7.407407407407407E-2</v>
      </c>
    </row>
    <row r="63" spans="1:11" ht="15" hidden="1" x14ac:dyDescent="0.25">
      <c r="A63" s="32"/>
      <c r="C63" s="67" t="s">
        <v>140</v>
      </c>
      <c r="D63" s="73"/>
      <c r="E63" s="78"/>
      <c r="F63" s="42"/>
      <c r="G63" s="78"/>
      <c r="H63" s="42"/>
      <c r="I63" s="42"/>
      <c r="J63" s="78"/>
      <c r="K63" s="42"/>
    </row>
    <row r="64" spans="1:11" s="30" customFormat="1" x14ac:dyDescent="0.3">
      <c r="A64" s="31">
        <v>7</v>
      </c>
      <c r="B64" s="31" t="s">
        <v>227</v>
      </c>
      <c r="C64" s="31"/>
      <c r="D64" s="117"/>
      <c r="E64" s="72"/>
      <c r="F64" s="31"/>
      <c r="G64" s="72"/>
      <c r="H64" s="31"/>
      <c r="I64" s="31"/>
      <c r="J64" s="72"/>
      <c r="K64" s="31"/>
    </row>
    <row r="65" spans="1:11" x14ac:dyDescent="0.3">
      <c r="A65" s="32"/>
      <c r="C65" s="43" t="s">
        <v>199</v>
      </c>
      <c r="D65" s="73">
        <v>2.0512820512820513E-2</v>
      </c>
      <c r="E65" s="78">
        <v>4.3478260869565216E-2</v>
      </c>
      <c r="F65" s="42">
        <v>0</v>
      </c>
      <c r="G65" s="78">
        <v>0</v>
      </c>
      <c r="H65" s="42">
        <v>1.9607843137254902E-2</v>
      </c>
      <c r="I65" s="42">
        <v>2.6315789473684209E-2</v>
      </c>
      <c r="J65" s="78">
        <v>0</v>
      </c>
      <c r="K65" s="42">
        <v>3.0303030303030304E-2</v>
      </c>
    </row>
    <row r="66" spans="1:11" x14ac:dyDescent="0.3">
      <c r="A66" s="32"/>
      <c r="C66" s="43" t="s">
        <v>200</v>
      </c>
      <c r="D66" s="73">
        <v>8.7179487179487175E-2</v>
      </c>
      <c r="E66" s="78">
        <v>6.5217391304347824E-2</v>
      </c>
      <c r="F66" s="42">
        <v>0.2</v>
      </c>
      <c r="G66" s="78">
        <v>5.128205128205128E-2</v>
      </c>
      <c r="H66" s="42">
        <v>0.13725490196078433</v>
      </c>
      <c r="I66" s="42">
        <v>7.8947368421052627E-2</v>
      </c>
      <c r="J66" s="78">
        <v>0.04</v>
      </c>
      <c r="K66" s="42">
        <v>7.575757575757576E-2</v>
      </c>
    </row>
    <row r="67" spans="1:11" x14ac:dyDescent="0.3">
      <c r="A67" s="32"/>
      <c r="C67" s="43" t="s">
        <v>183</v>
      </c>
      <c r="D67" s="126">
        <v>0.1641025641025641</v>
      </c>
      <c r="E67" s="78">
        <v>0.13043478260869565</v>
      </c>
      <c r="F67" s="42">
        <v>0.16</v>
      </c>
      <c r="G67" s="78">
        <v>5.128205128205128E-2</v>
      </c>
      <c r="H67" s="42">
        <v>0.13725490196078433</v>
      </c>
      <c r="I67" s="42">
        <v>0.15789473684210525</v>
      </c>
      <c r="J67" s="78">
        <v>0.08</v>
      </c>
      <c r="K67" s="42">
        <v>0.13636363636363635</v>
      </c>
    </row>
    <row r="68" spans="1:11" x14ac:dyDescent="0.3">
      <c r="A68" s="32"/>
      <c r="C68" s="43" t="s">
        <v>201</v>
      </c>
      <c r="D68" s="73">
        <v>0.23589743589743589</v>
      </c>
      <c r="E68" s="78">
        <v>0.30434782608695654</v>
      </c>
      <c r="F68" s="42">
        <v>0.24</v>
      </c>
      <c r="G68" s="78">
        <v>0.28205128205128205</v>
      </c>
      <c r="H68" s="42">
        <v>0.21568627450980393</v>
      </c>
      <c r="I68" s="42">
        <v>0.26315789473684209</v>
      </c>
      <c r="J68" s="78">
        <v>0.28000000000000003</v>
      </c>
      <c r="K68" s="42">
        <v>0.19696969696969696</v>
      </c>
    </row>
    <row r="69" spans="1:11" x14ac:dyDescent="0.3">
      <c r="A69" s="32"/>
      <c r="C69" s="43" t="s">
        <v>202</v>
      </c>
      <c r="D69" s="73">
        <v>0.49230769230769234</v>
      </c>
      <c r="E69" s="78">
        <v>0.45652173913043476</v>
      </c>
      <c r="F69" s="42">
        <v>0.4</v>
      </c>
      <c r="G69" s="78">
        <v>0.61538461538461542</v>
      </c>
      <c r="H69" s="42">
        <v>0.47058823529411764</v>
      </c>
      <c r="I69" s="42">
        <v>0.44736842105263158</v>
      </c>
      <c r="J69" s="78">
        <v>0.6</v>
      </c>
      <c r="K69" s="42">
        <v>0.56060606060606055</v>
      </c>
    </row>
    <row r="70" spans="1:11" x14ac:dyDescent="0.3">
      <c r="A70" s="32"/>
      <c r="C70" s="43" t="s">
        <v>198</v>
      </c>
      <c r="D70" s="73">
        <v>0</v>
      </c>
      <c r="E70" s="78">
        <v>0</v>
      </c>
      <c r="F70" s="42">
        <v>0</v>
      </c>
      <c r="G70" s="78">
        <v>0</v>
      </c>
      <c r="H70" s="42">
        <v>1.9607843137254902E-2</v>
      </c>
      <c r="I70" s="42">
        <v>2.6315789473684209E-2</v>
      </c>
      <c r="J70" s="78">
        <v>0</v>
      </c>
      <c r="K70" s="42">
        <v>0</v>
      </c>
    </row>
    <row r="71" spans="1:11" ht="15" hidden="1" x14ac:dyDescent="0.25">
      <c r="A71" s="32"/>
      <c r="C71" s="67" t="s">
        <v>140</v>
      </c>
      <c r="D71" s="73"/>
      <c r="E71" s="78"/>
      <c r="F71" s="42"/>
      <c r="G71" s="78"/>
      <c r="H71" s="42"/>
      <c r="I71" s="42"/>
      <c r="J71" s="78"/>
      <c r="K71" s="42"/>
    </row>
    <row r="72" spans="1:11" s="30" customFormat="1" x14ac:dyDescent="0.3">
      <c r="A72" s="31">
        <v>8</v>
      </c>
      <c r="B72" s="31" t="s">
        <v>226</v>
      </c>
      <c r="C72" s="31"/>
      <c r="D72" s="117"/>
      <c r="E72" s="72"/>
      <c r="F72" s="31"/>
      <c r="G72" s="72"/>
      <c r="H72" s="31"/>
      <c r="I72" s="31"/>
      <c r="J72" s="72"/>
      <c r="K72" s="31"/>
    </row>
    <row r="73" spans="1:11" x14ac:dyDescent="0.3">
      <c r="A73" s="32"/>
      <c r="C73" s="43" t="s">
        <v>203</v>
      </c>
      <c r="D73" s="73">
        <v>0.35849056603773582</v>
      </c>
      <c r="E73" s="78">
        <v>0.2</v>
      </c>
      <c r="F73" s="42">
        <v>0.42307692307692307</v>
      </c>
      <c r="G73" s="78">
        <v>0.48571428571428571</v>
      </c>
      <c r="H73" s="42">
        <v>0.30909090909090908</v>
      </c>
      <c r="I73" s="42">
        <v>0.29629629629629628</v>
      </c>
      <c r="J73" s="78">
        <v>0.33333333333333331</v>
      </c>
      <c r="K73" s="42">
        <v>0.39393939393939392</v>
      </c>
    </row>
    <row r="74" spans="1:11" x14ac:dyDescent="0.3">
      <c r="A74" s="32"/>
      <c r="C74" s="43" t="s">
        <v>204</v>
      </c>
      <c r="D74" s="73">
        <v>0.4779874213836478</v>
      </c>
      <c r="E74" s="78">
        <v>0.7</v>
      </c>
      <c r="F74" s="42">
        <v>0.42307692307692307</v>
      </c>
      <c r="G74" s="78">
        <v>0.25714285714285712</v>
      </c>
      <c r="H74" s="42">
        <v>0.4</v>
      </c>
      <c r="I74" s="42">
        <v>0.55555555555555558</v>
      </c>
      <c r="J74" s="78">
        <v>0.20833333333333334</v>
      </c>
      <c r="K74" s="42">
        <v>0.31818181818181818</v>
      </c>
    </row>
    <row r="75" spans="1:11" x14ac:dyDescent="0.3">
      <c r="A75" s="32"/>
      <c r="C75" s="43" t="s">
        <v>205</v>
      </c>
      <c r="D75" s="73">
        <v>2.5157232704402517E-2</v>
      </c>
      <c r="E75" s="78">
        <v>0</v>
      </c>
      <c r="F75" s="42">
        <v>3.8461538461538464E-2</v>
      </c>
      <c r="G75" s="78">
        <v>5.7142857142857141E-2</v>
      </c>
      <c r="H75" s="42">
        <v>5.4545454545454543E-2</v>
      </c>
      <c r="I75" s="42">
        <v>0</v>
      </c>
      <c r="J75" s="78">
        <v>0.125</v>
      </c>
      <c r="K75" s="42">
        <v>3.0303030303030304E-2</v>
      </c>
    </row>
    <row r="76" spans="1:11" x14ac:dyDescent="0.3">
      <c r="A76" s="32"/>
      <c r="C76" s="127" t="s">
        <v>182</v>
      </c>
      <c r="D76" s="73">
        <v>1.8867924528301886E-2</v>
      </c>
      <c r="E76" s="78">
        <v>0.05</v>
      </c>
      <c r="F76" s="42">
        <v>3.8461538461538464E-2</v>
      </c>
      <c r="G76" s="78">
        <v>2.8571428571428571E-2</v>
      </c>
      <c r="H76" s="42">
        <v>5.4545454545454543E-2</v>
      </c>
      <c r="I76" s="42">
        <v>0</v>
      </c>
      <c r="J76" s="78">
        <v>0.125</v>
      </c>
      <c r="K76" s="42">
        <v>6.0606060606060608E-2</v>
      </c>
    </row>
    <row r="77" spans="1:11" x14ac:dyDescent="0.3">
      <c r="A77" s="32"/>
      <c r="C77" s="127" t="s">
        <v>350</v>
      </c>
      <c r="D77" s="73">
        <v>0.11949685534591195</v>
      </c>
      <c r="E77" s="78">
        <v>0.05</v>
      </c>
      <c r="F77" s="42">
        <v>7.6923076923076927E-2</v>
      </c>
      <c r="G77" s="78">
        <v>0.17142857142857143</v>
      </c>
      <c r="H77" s="42">
        <v>0.18181818181818182</v>
      </c>
      <c r="I77" s="42">
        <v>0.14814814814814814</v>
      </c>
      <c r="J77" s="78">
        <v>0.20833333333333334</v>
      </c>
      <c r="K77" s="42">
        <v>0.19696969696969696</v>
      </c>
    </row>
    <row r="78" spans="1:11" ht="15" hidden="1" x14ac:dyDescent="0.25">
      <c r="A78" s="32"/>
      <c r="C78" s="67" t="s">
        <v>140</v>
      </c>
      <c r="D78" s="73"/>
      <c r="E78" s="78"/>
      <c r="F78" s="42"/>
      <c r="G78" s="78"/>
      <c r="H78" s="42"/>
      <c r="I78" s="42"/>
      <c r="J78" s="78"/>
      <c r="K78" s="42"/>
    </row>
    <row r="79" spans="1:11" s="30" customFormat="1" x14ac:dyDescent="0.3">
      <c r="A79" s="31">
        <v>9</v>
      </c>
      <c r="B79" s="31" t="s">
        <v>225</v>
      </c>
      <c r="C79" s="31"/>
      <c r="D79" s="117"/>
      <c r="E79" s="72"/>
      <c r="F79" s="31"/>
      <c r="G79" s="72"/>
      <c r="H79" s="31"/>
      <c r="I79" s="31"/>
      <c r="J79" s="72"/>
      <c r="K79" s="31"/>
    </row>
    <row r="80" spans="1:11" x14ac:dyDescent="0.3">
      <c r="A80" s="32"/>
      <c r="C80" s="127" t="s">
        <v>206</v>
      </c>
      <c r="D80" s="73">
        <v>0.15591397849462366</v>
      </c>
      <c r="E80" s="78">
        <v>0.18181818181818182</v>
      </c>
      <c r="F80" s="42">
        <v>0.27272727272727271</v>
      </c>
      <c r="G80" s="78">
        <v>2.7777777777777776E-2</v>
      </c>
      <c r="H80" s="42">
        <v>0.18965517241379309</v>
      </c>
      <c r="I80" s="42">
        <v>0.15909090909090909</v>
      </c>
      <c r="J80" s="78">
        <v>0.13953488372093023</v>
      </c>
      <c r="K80" s="42">
        <v>0.17808219178082191</v>
      </c>
    </row>
    <row r="81" spans="1:11" x14ac:dyDescent="0.3">
      <c r="A81" s="32"/>
      <c r="C81" s="127" t="s">
        <v>207</v>
      </c>
      <c r="D81" s="73">
        <v>0.82258064516129037</v>
      </c>
      <c r="E81" s="78">
        <v>0.81818181818181823</v>
      </c>
      <c r="F81" s="42">
        <v>0.72727272727272729</v>
      </c>
      <c r="G81" s="78">
        <v>0.97222222222222221</v>
      </c>
      <c r="H81" s="42">
        <v>0.72413793103448276</v>
      </c>
      <c r="I81" s="42">
        <v>0.75</v>
      </c>
      <c r="J81" s="78">
        <v>0.72093023255813948</v>
      </c>
      <c r="K81" s="42">
        <v>0.78082191780821919</v>
      </c>
    </row>
    <row r="82" spans="1:11" x14ac:dyDescent="0.3">
      <c r="A82" s="32"/>
      <c r="C82" s="67" t="s">
        <v>182</v>
      </c>
      <c r="D82" s="73">
        <v>2.1505376344086023E-2</v>
      </c>
      <c r="E82" s="78">
        <v>0</v>
      </c>
      <c r="F82" s="42">
        <v>0</v>
      </c>
      <c r="G82" s="78">
        <v>0</v>
      </c>
      <c r="H82" s="42">
        <v>8.6206896551724144E-2</v>
      </c>
      <c r="I82" s="42">
        <v>9.0909090909090912E-2</v>
      </c>
      <c r="J82" s="78">
        <v>0.13953488372093023</v>
      </c>
      <c r="K82" s="42">
        <v>4.1095890410958902E-2</v>
      </c>
    </row>
    <row r="83" spans="1:11" ht="15" hidden="1" x14ac:dyDescent="0.25">
      <c r="A83" s="32"/>
      <c r="C83" s="67" t="s">
        <v>140</v>
      </c>
      <c r="D83" s="118"/>
      <c r="E83" s="106"/>
      <c r="F83" s="105"/>
      <c r="G83" s="106"/>
      <c r="H83" s="105"/>
      <c r="I83" s="105"/>
      <c r="J83" s="106"/>
      <c r="K83" s="105"/>
    </row>
    <row r="84" spans="1:11" s="30" customFormat="1" x14ac:dyDescent="0.3">
      <c r="A84" s="31">
        <v>10</v>
      </c>
      <c r="B84" s="31" t="s">
        <v>224</v>
      </c>
      <c r="C84" s="31"/>
      <c r="D84" s="117"/>
      <c r="E84" s="72"/>
      <c r="F84" s="31"/>
      <c r="G84" s="72"/>
      <c r="H84" s="31"/>
      <c r="I84" s="31"/>
      <c r="J84" s="72"/>
      <c r="K84" s="31"/>
    </row>
    <row r="85" spans="1:11" x14ac:dyDescent="0.3">
      <c r="A85" s="32"/>
      <c r="C85" s="127" t="s">
        <v>206</v>
      </c>
      <c r="D85" s="73">
        <v>0.27071823204419898</v>
      </c>
      <c r="E85" s="78">
        <v>0.13333333333333333</v>
      </c>
      <c r="F85" s="42">
        <v>0.13793103448275862</v>
      </c>
      <c r="G85" s="78">
        <v>0.3783783783783784</v>
      </c>
      <c r="H85" s="42">
        <v>0.18333333333333332</v>
      </c>
      <c r="I85" s="42">
        <v>0.21951219512195122</v>
      </c>
      <c r="J85" s="78">
        <v>0.32</v>
      </c>
      <c r="K85" s="42">
        <v>0.21249999999999999</v>
      </c>
    </row>
    <row r="86" spans="1:11" x14ac:dyDescent="0.3">
      <c r="A86" s="32"/>
      <c r="C86" s="127" t="s">
        <v>208</v>
      </c>
      <c r="D86" s="73">
        <v>2.2099447513812199E-2</v>
      </c>
      <c r="E86" s="78">
        <v>2.2222222222222223E-2</v>
      </c>
      <c r="F86" s="42">
        <v>3.4482758620689655E-2</v>
      </c>
      <c r="G86" s="78">
        <v>2.7027027027027029E-2</v>
      </c>
      <c r="H86" s="42">
        <v>0.05</v>
      </c>
      <c r="I86" s="42">
        <v>4.878048780487805E-2</v>
      </c>
      <c r="J86" s="78">
        <v>0.12</v>
      </c>
      <c r="K86" s="42">
        <v>3.7499999999999999E-2</v>
      </c>
    </row>
    <row r="87" spans="1:11" x14ac:dyDescent="0.3">
      <c r="A87" s="32"/>
      <c r="C87" s="127" t="s">
        <v>209</v>
      </c>
      <c r="D87" s="73">
        <v>0.375690607734807</v>
      </c>
      <c r="E87" s="78">
        <v>0.35555555555555557</v>
      </c>
      <c r="F87" s="42">
        <v>0.41379310344827586</v>
      </c>
      <c r="G87" s="78">
        <v>0.35135135135135137</v>
      </c>
      <c r="H87" s="42">
        <v>0.36666666666666664</v>
      </c>
      <c r="I87" s="42">
        <v>0.34146341463414637</v>
      </c>
      <c r="J87" s="78">
        <v>0.24</v>
      </c>
      <c r="K87" s="42">
        <v>0.4375</v>
      </c>
    </row>
    <row r="88" spans="1:11" x14ac:dyDescent="0.3">
      <c r="A88" s="32"/>
      <c r="C88" s="127" t="s">
        <v>210</v>
      </c>
      <c r="D88" s="73">
        <v>0.22651933701657501</v>
      </c>
      <c r="E88" s="78">
        <v>0.26666666666666666</v>
      </c>
      <c r="F88" s="42">
        <v>0.37931034482758619</v>
      </c>
      <c r="G88" s="78">
        <v>0.16216216216216217</v>
      </c>
      <c r="H88" s="42">
        <v>0.26666666666666666</v>
      </c>
      <c r="I88" s="42">
        <v>0.1951219512195122</v>
      </c>
      <c r="J88" s="78">
        <v>0.16</v>
      </c>
      <c r="K88" s="42">
        <v>0.22500000000000001</v>
      </c>
    </row>
    <row r="89" spans="1:11" x14ac:dyDescent="0.3">
      <c r="A89" s="32"/>
      <c r="C89" s="67" t="s">
        <v>182</v>
      </c>
      <c r="D89" s="73">
        <v>8.8397790055248601E-2</v>
      </c>
      <c r="E89" s="78">
        <v>0.2</v>
      </c>
      <c r="F89" s="42">
        <v>3.4482758620689655E-2</v>
      </c>
      <c r="G89" s="78">
        <v>8.1081081081081086E-2</v>
      </c>
      <c r="H89" s="42">
        <v>0.13333333333333333</v>
      </c>
      <c r="I89" s="42">
        <v>0.12195121951219512</v>
      </c>
      <c r="J89" s="78">
        <v>0.12</v>
      </c>
      <c r="K89" s="42">
        <v>7.4999999999999997E-2</v>
      </c>
    </row>
    <row r="90" spans="1:11" x14ac:dyDescent="0.3">
      <c r="A90" s="32"/>
      <c r="C90" s="127" t="s">
        <v>350</v>
      </c>
      <c r="D90" s="73">
        <v>1.6574585635359115E-2</v>
      </c>
      <c r="E90" s="78">
        <v>2.2222222222222223E-2</v>
      </c>
      <c r="F90" s="42">
        <v>0</v>
      </c>
      <c r="G90" s="78">
        <v>0</v>
      </c>
      <c r="H90" s="42">
        <v>0</v>
      </c>
      <c r="I90" s="42">
        <v>7.3170731707317069E-2</v>
      </c>
      <c r="J90" s="78">
        <v>0.04</v>
      </c>
      <c r="K90" s="42">
        <v>1.2500000000000001E-2</v>
      </c>
    </row>
    <row r="91" spans="1:11" ht="15" hidden="1" x14ac:dyDescent="0.25">
      <c r="A91" s="32"/>
      <c r="C91" s="67" t="s">
        <v>140</v>
      </c>
      <c r="D91" s="73"/>
      <c r="E91" s="78"/>
      <c r="F91" s="42"/>
      <c r="G91" s="78"/>
      <c r="H91" s="42"/>
      <c r="I91" s="42"/>
      <c r="J91" s="78"/>
      <c r="K91" s="42"/>
    </row>
    <row r="92" spans="1:11" s="30" customFormat="1" x14ac:dyDescent="0.3">
      <c r="A92" s="31">
        <v>11</v>
      </c>
      <c r="B92" s="31" t="s">
        <v>223</v>
      </c>
      <c r="C92" s="31"/>
      <c r="D92" s="117"/>
      <c r="E92" s="72"/>
      <c r="F92" s="31"/>
      <c r="G92" s="72"/>
      <c r="H92" s="31"/>
      <c r="I92" s="31"/>
      <c r="J92" s="72"/>
      <c r="K92" s="31"/>
    </row>
    <row r="93" spans="1:11" x14ac:dyDescent="0.3">
      <c r="A93" s="32"/>
      <c r="C93" s="127" t="s">
        <v>206</v>
      </c>
      <c r="D93" s="73">
        <v>4.8648648648648651E-2</v>
      </c>
      <c r="E93" s="73">
        <v>8.5106382978723402E-2</v>
      </c>
      <c r="F93" s="46">
        <v>0</v>
      </c>
      <c r="G93" s="73">
        <v>5.2631578947368418E-2</v>
      </c>
      <c r="H93" s="46">
        <v>8.3333333333333329E-2</v>
      </c>
      <c r="I93" s="46">
        <v>2.7777777777777776E-2</v>
      </c>
      <c r="J93" s="73">
        <v>0.12903225806451613</v>
      </c>
      <c r="K93" s="46">
        <v>4.4776119402985072E-2</v>
      </c>
    </row>
    <row r="94" spans="1:11" x14ac:dyDescent="0.3">
      <c r="A94" s="32"/>
      <c r="C94" s="127" t="s">
        <v>207</v>
      </c>
      <c r="D94" s="73">
        <v>0.92972972972972978</v>
      </c>
      <c r="E94" s="73">
        <v>0.8936170212765957</v>
      </c>
      <c r="F94" s="46">
        <v>1</v>
      </c>
      <c r="G94" s="73">
        <v>0.92105263157894735</v>
      </c>
      <c r="H94" s="46">
        <v>0.875</v>
      </c>
      <c r="I94" s="46">
        <v>0.91666666666666663</v>
      </c>
      <c r="J94" s="73">
        <v>0.74193548387096775</v>
      </c>
      <c r="K94" s="46">
        <v>0.94029850746268662</v>
      </c>
    </row>
    <row r="95" spans="1:11" x14ac:dyDescent="0.3">
      <c r="A95" s="32"/>
      <c r="C95" s="67" t="s">
        <v>182</v>
      </c>
      <c r="D95" s="73">
        <v>1.0810810810810811E-2</v>
      </c>
      <c r="E95" s="73">
        <v>0</v>
      </c>
      <c r="F95" s="46">
        <v>0</v>
      </c>
      <c r="G95" s="73">
        <v>2.6315789473684209E-2</v>
      </c>
      <c r="H95" s="46">
        <v>2.0833333333333332E-2</v>
      </c>
      <c r="I95" s="46">
        <v>2.7777777777777776E-2</v>
      </c>
      <c r="J95" s="73">
        <v>9.6774193548387094E-2</v>
      </c>
      <c r="K95" s="46">
        <v>0</v>
      </c>
    </row>
    <row r="96" spans="1:11" x14ac:dyDescent="0.3">
      <c r="A96" s="154" t="s">
        <v>140</v>
      </c>
      <c r="B96" s="33" t="s">
        <v>140</v>
      </c>
      <c r="C96" s="127" t="s">
        <v>350</v>
      </c>
      <c r="D96" s="155">
        <v>1.0810810810810811E-2</v>
      </c>
      <c r="E96" s="155">
        <v>2.1276595744680851E-2</v>
      </c>
      <c r="F96" s="129">
        <v>0</v>
      </c>
      <c r="G96" s="155">
        <v>0</v>
      </c>
      <c r="H96" s="129">
        <v>2.0833333333333332E-2</v>
      </c>
      <c r="I96" s="129">
        <v>2.7777777777777776E-2</v>
      </c>
      <c r="J96" s="118">
        <v>3.2258064516129031E-2</v>
      </c>
      <c r="K96" s="129">
        <v>1.4925373134328358E-2</v>
      </c>
    </row>
    <row r="97" spans="1:16" ht="15" hidden="1" x14ac:dyDescent="0.25">
      <c r="A97" s="154"/>
      <c r="C97" s="67"/>
      <c r="D97" s="155"/>
      <c r="E97" s="156"/>
      <c r="F97" s="40"/>
      <c r="G97" s="157"/>
      <c r="H97" s="40"/>
      <c r="I97" s="40"/>
      <c r="J97" s="85"/>
      <c r="K97" s="40"/>
    </row>
    <row r="98" spans="1:16" s="30" customFormat="1" x14ac:dyDescent="0.3">
      <c r="A98" s="31">
        <v>12</v>
      </c>
      <c r="B98" s="31" t="s">
        <v>222</v>
      </c>
      <c r="C98" s="31"/>
      <c r="D98" s="117"/>
      <c r="E98" s="72"/>
      <c r="F98" s="31"/>
      <c r="G98" s="72"/>
      <c r="H98" s="31"/>
      <c r="I98" s="31"/>
      <c r="J98" s="72"/>
      <c r="K98" s="31"/>
    </row>
    <row r="99" spans="1:16" x14ac:dyDescent="0.3">
      <c r="A99" s="32"/>
      <c r="C99" s="67" t="s">
        <v>354</v>
      </c>
      <c r="D99" s="73">
        <v>3.5714285714285712E-2</v>
      </c>
      <c r="E99" s="78">
        <v>2.4390243902439025E-2</v>
      </c>
      <c r="F99" s="42">
        <v>8.3333333333333329E-2</v>
      </c>
      <c r="G99" s="78">
        <v>0</v>
      </c>
      <c r="H99" s="42">
        <v>7.4999999999999997E-2</v>
      </c>
      <c r="I99" s="42">
        <v>4.3478260869565216E-2</v>
      </c>
      <c r="J99" s="78">
        <v>6.0606060606060608E-2</v>
      </c>
      <c r="K99" s="42">
        <v>4.4117647058823532E-2</v>
      </c>
    </row>
    <row r="100" spans="1:16" x14ac:dyDescent="0.3">
      <c r="A100" s="32"/>
      <c r="C100" s="67" t="s">
        <v>353</v>
      </c>
      <c r="D100" s="73">
        <v>0.6785714285714286</v>
      </c>
      <c r="E100" s="78">
        <v>0.63414634146341464</v>
      </c>
      <c r="F100" s="42">
        <v>0.54166666666666663</v>
      </c>
      <c r="G100" s="78">
        <v>0.78125</v>
      </c>
      <c r="H100" s="42">
        <v>0.55000000000000004</v>
      </c>
      <c r="I100" s="42">
        <v>0.45652173913043476</v>
      </c>
      <c r="J100" s="78">
        <v>0.51515151515151514</v>
      </c>
      <c r="K100" s="42">
        <v>0.51470588235294112</v>
      </c>
    </row>
    <row r="101" spans="1:16" x14ac:dyDescent="0.3">
      <c r="A101" s="32"/>
      <c r="C101" s="67" t="s">
        <v>352</v>
      </c>
      <c r="D101" s="73">
        <v>4.1666666666666664E-2</v>
      </c>
      <c r="E101" s="78">
        <v>4.878048780487805E-2</v>
      </c>
      <c r="F101" s="42">
        <v>8.3333333333333329E-2</v>
      </c>
      <c r="G101" s="78">
        <v>3.125E-2</v>
      </c>
      <c r="H101" s="42">
        <v>0.05</v>
      </c>
      <c r="I101" s="42">
        <v>8.6956521739130432E-2</v>
      </c>
      <c r="J101" s="78">
        <v>9.0909090909090912E-2</v>
      </c>
      <c r="K101" s="42">
        <v>5.8823529411764705E-2</v>
      </c>
    </row>
    <row r="102" spans="1:16" x14ac:dyDescent="0.3">
      <c r="A102" s="32"/>
      <c r="C102" s="67" t="s">
        <v>351</v>
      </c>
      <c r="D102" s="73">
        <v>0.10714285714285714</v>
      </c>
      <c r="E102" s="78">
        <v>0.17073170731707318</v>
      </c>
      <c r="F102" s="42">
        <v>0.125</v>
      </c>
      <c r="G102" s="78">
        <v>3.125E-2</v>
      </c>
      <c r="H102" s="42">
        <v>0.17499999999999999</v>
      </c>
      <c r="I102" s="42">
        <v>0.13043478260869565</v>
      </c>
      <c r="J102" s="78">
        <v>9.0909090909090912E-2</v>
      </c>
      <c r="K102" s="42">
        <v>0.14705882352941177</v>
      </c>
    </row>
    <row r="103" spans="1:16" x14ac:dyDescent="0.3">
      <c r="A103" s="32"/>
      <c r="C103" s="44" t="s">
        <v>215</v>
      </c>
      <c r="D103" s="73">
        <v>2.976190476190476E-2</v>
      </c>
      <c r="E103" s="78">
        <v>0</v>
      </c>
      <c r="F103" s="42">
        <v>8.3333333333333329E-2</v>
      </c>
      <c r="G103" s="78">
        <v>3.125E-2</v>
      </c>
      <c r="H103" s="42">
        <v>0</v>
      </c>
      <c r="I103" s="42">
        <v>6.5217391304347824E-2</v>
      </c>
      <c r="J103" s="78">
        <v>9.0909090909090912E-2</v>
      </c>
      <c r="K103" s="42">
        <v>4.4117647058823532E-2</v>
      </c>
    </row>
    <row r="104" spans="1:16" x14ac:dyDescent="0.3">
      <c r="A104" s="32"/>
      <c r="C104" s="67" t="s">
        <v>182</v>
      </c>
      <c r="D104" s="73">
        <v>2.976190476190476E-2</v>
      </c>
      <c r="E104" s="78">
        <v>7.3170731707317069E-2</v>
      </c>
      <c r="F104" s="42">
        <v>0</v>
      </c>
      <c r="G104" s="78">
        <v>3.125E-2</v>
      </c>
      <c r="H104" s="42">
        <v>0</v>
      </c>
      <c r="I104" s="42">
        <v>0.10869565217391304</v>
      </c>
      <c r="J104" s="78">
        <v>6.0606060606060608E-2</v>
      </c>
      <c r="K104" s="42">
        <v>2.9411764705882353E-2</v>
      </c>
    </row>
    <row r="105" spans="1:16" x14ac:dyDescent="0.3">
      <c r="A105" s="32"/>
      <c r="C105" s="127" t="s">
        <v>350</v>
      </c>
      <c r="D105" s="73">
        <v>7.7380952380952384E-2</v>
      </c>
      <c r="E105" s="78">
        <v>4.878048780487805E-2</v>
      </c>
      <c r="F105" s="42">
        <v>8.3333333333333329E-2</v>
      </c>
      <c r="G105" s="78">
        <v>9.375E-2</v>
      </c>
      <c r="H105" s="42">
        <v>0.15</v>
      </c>
      <c r="I105" s="42">
        <v>0.10869565217391304</v>
      </c>
      <c r="J105" s="78">
        <v>9.0909090909090912E-2</v>
      </c>
      <c r="K105" s="42">
        <v>0.16176470588235295</v>
      </c>
    </row>
    <row r="106" spans="1:16" ht="15" hidden="1" x14ac:dyDescent="0.25">
      <c r="A106" s="32"/>
      <c r="B106" s="33" t="s">
        <v>140</v>
      </c>
      <c r="D106" s="76"/>
      <c r="E106" s="76"/>
    </row>
    <row r="107" spans="1:16" s="30" customFormat="1" x14ac:dyDescent="0.3">
      <c r="A107" s="31">
        <v>14</v>
      </c>
      <c r="B107" s="31" t="s">
        <v>359</v>
      </c>
      <c r="C107" s="31"/>
      <c r="D107" s="117"/>
      <c r="E107" s="72"/>
      <c r="F107" s="31"/>
      <c r="G107" s="72"/>
      <c r="H107" s="31"/>
      <c r="I107" s="31"/>
      <c r="J107" s="72"/>
      <c r="K107" s="31"/>
    </row>
    <row r="108" spans="1:16" x14ac:dyDescent="0.3">
      <c r="A108" s="32"/>
      <c r="C108" s="67" t="s">
        <v>355</v>
      </c>
      <c r="D108" s="106">
        <v>0.32596685082872928</v>
      </c>
      <c r="E108" s="106">
        <v>0.29545454545454547</v>
      </c>
      <c r="F108" s="105">
        <v>0.27272727272727271</v>
      </c>
      <c r="G108" s="106">
        <v>0.32432432432432434</v>
      </c>
      <c r="H108" s="105">
        <v>0.37735849056603776</v>
      </c>
      <c r="I108" s="105">
        <v>0.24324324324324326</v>
      </c>
      <c r="J108" s="106">
        <v>0.25</v>
      </c>
      <c r="K108" s="105">
        <v>0.18691588785046728</v>
      </c>
      <c r="L108" s="158"/>
      <c r="O108" s="67" t="s">
        <v>344</v>
      </c>
      <c r="P108" s="44"/>
    </row>
    <row r="109" spans="1:16" x14ac:dyDescent="0.3">
      <c r="A109" s="32"/>
      <c r="C109" s="67" t="s">
        <v>356</v>
      </c>
      <c r="D109" s="106">
        <v>0.50276243093922657</v>
      </c>
      <c r="E109" s="106">
        <v>0.52272727272727271</v>
      </c>
      <c r="F109" s="105">
        <v>0.39393939393939392</v>
      </c>
      <c r="G109" s="106">
        <v>0.51351351351351349</v>
      </c>
      <c r="H109" s="105">
        <v>0.35849056603773582</v>
      </c>
      <c r="I109" s="105">
        <v>0.54054054054054057</v>
      </c>
      <c r="J109" s="106">
        <v>0.27500000000000002</v>
      </c>
      <c r="K109" s="105">
        <v>0.48598130841121495</v>
      </c>
      <c r="L109" s="158"/>
      <c r="O109" s="44"/>
      <c r="P109" s="44"/>
    </row>
    <row r="110" spans="1:16" x14ac:dyDescent="0.3">
      <c r="A110" s="32"/>
      <c r="C110" s="67" t="s">
        <v>357</v>
      </c>
      <c r="D110" s="106">
        <v>8.2872928176795577E-2</v>
      </c>
      <c r="E110" s="106">
        <v>9.0909090909090912E-2</v>
      </c>
      <c r="F110" s="105">
        <v>0.21212121212121213</v>
      </c>
      <c r="G110" s="106">
        <v>8.1081081081081086E-2</v>
      </c>
      <c r="H110" s="105">
        <v>9.4339622641509441E-2</v>
      </c>
      <c r="I110" s="105">
        <v>0.13513513513513514</v>
      </c>
      <c r="J110" s="106">
        <v>0.16250000000000001</v>
      </c>
      <c r="K110" s="105">
        <v>0.14018691588785046</v>
      </c>
      <c r="L110" s="158"/>
      <c r="O110" s="44"/>
      <c r="P110" s="44"/>
    </row>
    <row r="111" spans="1:16" x14ac:dyDescent="0.3">
      <c r="A111" s="32"/>
      <c r="C111" s="67" t="s">
        <v>182</v>
      </c>
      <c r="D111" s="106">
        <v>6.0773480662983423E-2</v>
      </c>
      <c r="E111" s="106">
        <v>9.0909090909090912E-2</v>
      </c>
      <c r="F111" s="105">
        <v>6.0606060606060608E-2</v>
      </c>
      <c r="G111" s="106">
        <v>8.1081081081081086E-2</v>
      </c>
      <c r="H111" s="105">
        <v>0.11320754716981132</v>
      </c>
      <c r="I111" s="105">
        <v>5.4054054054054057E-2</v>
      </c>
      <c r="J111" s="106">
        <v>0.17499999999999999</v>
      </c>
      <c r="K111" s="105">
        <v>0.10280373831775701</v>
      </c>
      <c r="L111" s="158"/>
      <c r="O111" s="44"/>
    </row>
    <row r="112" spans="1:16" x14ac:dyDescent="0.3">
      <c r="A112" s="32"/>
      <c r="C112" s="67" t="s">
        <v>358</v>
      </c>
      <c r="D112" s="106">
        <v>2.7624309392265192E-2</v>
      </c>
      <c r="E112" s="106">
        <v>0</v>
      </c>
      <c r="F112" s="105">
        <v>6.0606060606060608E-2</v>
      </c>
      <c r="G112" s="106">
        <v>0</v>
      </c>
      <c r="H112" s="105">
        <v>5.6603773584905662E-2</v>
      </c>
      <c r="I112" s="105">
        <v>2.7027027027027029E-2</v>
      </c>
      <c r="J112" s="106">
        <v>0.13750000000000001</v>
      </c>
      <c r="K112" s="105">
        <v>8.4112149532710276E-2</v>
      </c>
      <c r="L112" s="158"/>
      <c r="O112" s="44"/>
    </row>
    <row r="113" spans="1:15" ht="15" hidden="1" x14ac:dyDescent="0.25">
      <c r="A113" s="32"/>
      <c r="B113" s="33" t="s">
        <v>140</v>
      </c>
      <c r="D113" s="76"/>
      <c r="E113" s="76"/>
    </row>
    <row r="114" spans="1:15" s="30" customFormat="1" x14ac:dyDescent="0.3">
      <c r="A114" s="31">
        <v>15</v>
      </c>
      <c r="B114" s="31" t="s">
        <v>360</v>
      </c>
      <c r="C114" s="31"/>
      <c r="D114" s="117"/>
      <c r="E114" s="72"/>
      <c r="F114" s="31"/>
      <c r="G114" s="72"/>
      <c r="H114" s="31"/>
      <c r="I114" s="31"/>
      <c r="J114" s="72"/>
      <c r="K114" s="31"/>
    </row>
    <row r="115" spans="1:15" x14ac:dyDescent="0.3">
      <c r="C115" s="44" t="s">
        <v>361</v>
      </c>
      <c r="D115" s="106">
        <v>0.42857142857142855</v>
      </c>
      <c r="E115" s="493" t="s">
        <v>389</v>
      </c>
      <c r="F115" s="494"/>
      <c r="G115" s="494"/>
      <c r="H115" s="494"/>
      <c r="I115" s="494"/>
      <c r="J115" s="494"/>
      <c r="K115" s="494"/>
    </row>
    <row r="116" spans="1:15" x14ac:dyDescent="0.3">
      <c r="C116" s="44" t="s">
        <v>362</v>
      </c>
      <c r="D116" s="106">
        <v>0.41269841269841268</v>
      </c>
      <c r="E116" s="493"/>
      <c r="F116" s="494"/>
      <c r="G116" s="494"/>
      <c r="H116" s="494"/>
      <c r="I116" s="494"/>
      <c r="J116" s="494"/>
      <c r="K116" s="494"/>
    </row>
    <row r="117" spans="1:15" x14ac:dyDescent="0.3">
      <c r="C117" s="44" t="s">
        <v>363</v>
      </c>
      <c r="D117" s="106">
        <v>0.15873015873015872</v>
      </c>
      <c r="E117" s="493"/>
      <c r="F117" s="494"/>
      <c r="G117" s="494"/>
      <c r="H117" s="494"/>
      <c r="I117" s="494"/>
      <c r="J117" s="494"/>
      <c r="K117" s="494"/>
    </row>
    <row r="118" spans="1:15" ht="15" hidden="1" x14ac:dyDescent="0.25">
      <c r="B118" s="33" t="s">
        <v>140</v>
      </c>
    </row>
    <row r="119" spans="1:15" s="30" customFormat="1" x14ac:dyDescent="0.3">
      <c r="A119" s="31">
        <v>16</v>
      </c>
      <c r="B119" s="31" t="s">
        <v>364</v>
      </c>
      <c r="C119" s="31"/>
      <c r="D119" s="117"/>
      <c r="E119" s="72"/>
      <c r="F119" s="31"/>
      <c r="G119" s="72"/>
      <c r="H119" s="31"/>
      <c r="I119" s="31"/>
      <c r="J119" s="72"/>
      <c r="K119" s="31"/>
    </row>
    <row r="120" spans="1:15" x14ac:dyDescent="0.3">
      <c r="B120" s="34"/>
      <c r="C120" s="44" t="s">
        <v>365</v>
      </c>
      <c r="D120" s="106">
        <v>2.7624309392265192E-2</v>
      </c>
      <c r="E120" s="106">
        <v>8.8888888888888892E-2</v>
      </c>
      <c r="F120" s="105">
        <v>0</v>
      </c>
      <c r="G120" s="106">
        <v>2.7777777777777776E-2</v>
      </c>
      <c r="H120" s="105">
        <v>1.9230769230769232E-2</v>
      </c>
      <c r="I120" s="105">
        <v>4.0816326530612242E-2</v>
      </c>
      <c r="J120" s="106">
        <v>0</v>
      </c>
      <c r="K120" s="105">
        <v>4.878048780487805E-2</v>
      </c>
      <c r="O120" s="44"/>
    </row>
    <row r="121" spans="1:15" x14ac:dyDescent="0.3">
      <c r="B121" s="34"/>
      <c r="C121" s="44" t="s">
        <v>366</v>
      </c>
      <c r="D121" s="106">
        <v>6.6298342541436461E-2</v>
      </c>
      <c r="E121" s="106">
        <v>2.2222222222222223E-2</v>
      </c>
      <c r="F121" s="105">
        <v>0.16666666666666666</v>
      </c>
      <c r="G121" s="106">
        <v>5.5555555555555552E-2</v>
      </c>
      <c r="H121" s="105">
        <v>7.6923076923076927E-2</v>
      </c>
      <c r="I121" s="105">
        <v>8.1632653061224483E-2</v>
      </c>
      <c r="J121" s="106">
        <v>0.04</v>
      </c>
      <c r="K121" s="105">
        <v>8.5365853658536592E-2</v>
      </c>
      <c r="O121" s="44"/>
    </row>
    <row r="122" spans="1:15" x14ac:dyDescent="0.3">
      <c r="B122" s="34"/>
      <c r="C122" s="44" t="s">
        <v>367</v>
      </c>
      <c r="D122" s="106">
        <v>0.12154696132596685</v>
      </c>
      <c r="E122" s="106">
        <v>6.6666666666666666E-2</v>
      </c>
      <c r="F122" s="105">
        <v>0.125</v>
      </c>
      <c r="G122" s="106">
        <v>0.22222222222222221</v>
      </c>
      <c r="H122" s="105">
        <v>0.13461538461538461</v>
      </c>
      <c r="I122" s="105">
        <v>8.1632653061224483E-2</v>
      </c>
      <c r="J122" s="106">
        <v>0.16</v>
      </c>
      <c r="K122" s="105">
        <v>0.13414634146341464</v>
      </c>
      <c r="O122" s="44"/>
    </row>
    <row r="123" spans="1:15" x14ac:dyDescent="0.3">
      <c r="B123" s="34"/>
      <c r="C123" s="44" t="s">
        <v>368</v>
      </c>
      <c r="D123" s="106">
        <v>0.30386740331491713</v>
      </c>
      <c r="E123" s="106">
        <v>0.37777777777777777</v>
      </c>
      <c r="F123" s="105">
        <v>0.29166666666666669</v>
      </c>
      <c r="G123" s="106">
        <v>0.25</v>
      </c>
      <c r="H123" s="105">
        <v>0.32692307692307693</v>
      </c>
      <c r="I123" s="105">
        <v>0.2857142857142857</v>
      </c>
      <c r="J123" s="106">
        <v>0.2</v>
      </c>
      <c r="K123" s="105">
        <v>0.3048780487804878</v>
      </c>
      <c r="O123" s="44"/>
    </row>
    <row r="124" spans="1:15" x14ac:dyDescent="0.3">
      <c r="B124" s="34"/>
      <c r="C124" s="44" t="s">
        <v>369</v>
      </c>
      <c r="D124" s="106">
        <v>0.24861878453038674</v>
      </c>
      <c r="E124" s="106">
        <v>0.28888888888888886</v>
      </c>
      <c r="F124" s="105">
        <v>0.25</v>
      </c>
      <c r="G124" s="106">
        <v>0.16666666666666666</v>
      </c>
      <c r="H124" s="105">
        <v>0.25</v>
      </c>
      <c r="I124" s="105">
        <v>0.24489795918367346</v>
      </c>
      <c r="J124" s="106">
        <v>0.24</v>
      </c>
      <c r="K124" s="105">
        <v>0.1951219512195122</v>
      </c>
      <c r="O124" s="44"/>
    </row>
    <row r="125" spans="1:15" x14ac:dyDescent="0.3">
      <c r="B125" s="34"/>
      <c r="C125" s="67" t="s">
        <v>370</v>
      </c>
      <c r="D125" s="106">
        <v>5.5248618784530384E-3</v>
      </c>
      <c r="E125" s="106">
        <v>0</v>
      </c>
      <c r="F125" s="105">
        <v>0</v>
      </c>
      <c r="G125" s="106">
        <v>2.7777777777777776E-2</v>
      </c>
      <c r="H125" s="105">
        <v>1.9230769230769232E-2</v>
      </c>
      <c r="I125" s="105">
        <v>4.0816326530612242E-2</v>
      </c>
      <c r="J125" s="106">
        <v>0.04</v>
      </c>
      <c r="K125" s="105">
        <v>2.4390243902439025E-2</v>
      </c>
      <c r="O125" s="67"/>
    </row>
    <row r="126" spans="1:15" x14ac:dyDescent="0.3">
      <c r="B126" s="34"/>
      <c r="C126" s="67" t="s">
        <v>182</v>
      </c>
      <c r="D126" s="106">
        <v>0.16574585635359115</v>
      </c>
      <c r="E126" s="106">
        <v>0.1111111111111111</v>
      </c>
      <c r="F126" s="105">
        <v>0.125</v>
      </c>
      <c r="G126" s="106">
        <v>0.16666666666666666</v>
      </c>
      <c r="H126" s="105">
        <v>9.6153846153846159E-2</v>
      </c>
      <c r="I126" s="105">
        <v>0.14285714285714285</v>
      </c>
      <c r="J126" s="106">
        <v>0.16</v>
      </c>
      <c r="K126" s="105">
        <v>0.13414634146341464</v>
      </c>
      <c r="O126" s="67"/>
    </row>
    <row r="127" spans="1:15" x14ac:dyDescent="0.3">
      <c r="B127" s="34"/>
      <c r="C127" s="67" t="s">
        <v>358</v>
      </c>
      <c r="D127" s="106">
        <v>6.0773480662983423E-2</v>
      </c>
      <c r="E127" s="106">
        <v>4.4444444444444446E-2</v>
      </c>
      <c r="F127" s="105">
        <v>4.1666666666666664E-2</v>
      </c>
      <c r="G127" s="106">
        <v>8.3333333333333329E-2</v>
      </c>
      <c r="H127" s="105">
        <v>7.6923076923076927E-2</v>
      </c>
      <c r="I127" s="105">
        <v>8.1632653061224483E-2</v>
      </c>
      <c r="J127" s="106">
        <v>0.16</v>
      </c>
      <c r="K127" s="105">
        <v>7.3170731707317069E-2</v>
      </c>
      <c r="O127" s="67"/>
    </row>
    <row r="128" spans="1:15" ht="15" hidden="1" x14ac:dyDescent="0.25">
      <c r="B128" s="33" t="s">
        <v>140</v>
      </c>
    </row>
    <row r="129" spans="1:15" s="30" customFormat="1" x14ac:dyDescent="0.3">
      <c r="A129" s="31">
        <v>17</v>
      </c>
      <c r="B129" s="31" t="s">
        <v>371</v>
      </c>
      <c r="C129" s="31"/>
      <c r="D129" s="117"/>
      <c r="E129" s="72"/>
      <c r="F129" s="31"/>
      <c r="G129" s="72"/>
      <c r="H129" s="31"/>
      <c r="I129" s="31"/>
      <c r="J129" s="72"/>
      <c r="K129" s="31"/>
    </row>
    <row r="130" spans="1:15" x14ac:dyDescent="0.3">
      <c r="C130" s="67" t="s">
        <v>372</v>
      </c>
      <c r="D130" s="106">
        <v>3.8043478260869568E-2</v>
      </c>
      <c r="E130" s="106">
        <v>8.5106382978723402E-2</v>
      </c>
      <c r="F130" s="105">
        <v>0</v>
      </c>
      <c r="G130" s="106">
        <v>2.7027027027027029E-2</v>
      </c>
      <c r="H130" s="105">
        <v>1.9230769230769232E-2</v>
      </c>
      <c r="I130" s="105">
        <v>0.1</v>
      </c>
      <c r="J130" s="106">
        <v>3.125E-2</v>
      </c>
      <c r="K130" s="105">
        <v>7.575757575757576E-2</v>
      </c>
      <c r="O130" s="44"/>
    </row>
    <row r="131" spans="1:15" x14ac:dyDescent="0.3">
      <c r="C131" s="67" t="s">
        <v>373</v>
      </c>
      <c r="D131" s="106">
        <v>0.1358695652173913</v>
      </c>
      <c r="E131" s="106">
        <v>0.19148936170212766</v>
      </c>
      <c r="F131" s="105">
        <v>4.1666666666666664E-2</v>
      </c>
      <c r="G131" s="106">
        <v>0.10810810810810811</v>
      </c>
      <c r="H131" s="105">
        <v>0.15384615384615385</v>
      </c>
      <c r="I131" s="105">
        <v>0.125</v>
      </c>
      <c r="J131" s="106">
        <v>0.125</v>
      </c>
      <c r="K131" s="105">
        <v>0.15151515151515152</v>
      </c>
      <c r="O131" s="44"/>
    </row>
    <row r="132" spans="1:15" x14ac:dyDescent="0.3">
      <c r="C132" s="44" t="s">
        <v>374</v>
      </c>
      <c r="D132" s="106">
        <v>0.29891304347826086</v>
      </c>
      <c r="E132" s="106">
        <v>0.19148936170212766</v>
      </c>
      <c r="F132" s="105">
        <v>0.375</v>
      </c>
      <c r="G132" s="106">
        <v>0.56756756756756754</v>
      </c>
      <c r="H132" s="105">
        <v>0.25</v>
      </c>
      <c r="I132" s="105">
        <v>0.15</v>
      </c>
      <c r="J132" s="106">
        <v>0.53125</v>
      </c>
      <c r="K132" s="105">
        <v>0.24242424242424243</v>
      </c>
      <c r="O132" s="44"/>
    </row>
    <row r="133" spans="1:15" x14ac:dyDescent="0.3">
      <c r="C133" s="67" t="s">
        <v>375</v>
      </c>
      <c r="D133" s="106">
        <v>0.29891304347826086</v>
      </c>
      <c r="E133" s="106">
        <v>0.36170212765957449</v>
      </c>
      <c r="F133" s="105">
        <v>0.41666666666666669</v>
      </c>
      <c r="G133" s="106">
        <v>0.10810810810810811</v>
      </c>
      <c r="H133" s="105">
        <v>0.34615384615384615</v>
      </c>
      <c r="I133" s="105">
        <v>0.45</v>
      </c>
      <c r="J133" s="106">
        <v>0.15625</v>
      </c>
      <c r="K133" s="105">
        <v>0.37878787878787878</v>
      </c>
      <c r="O133" s="44"/>
    </row>
    <row r="134" spans="1:15" x14ac:dyDescent="0.3">
      <c r="C134" s="67" t="s">
        <v>376</v>
      </c>
      <c r="D134" s="106">
        <v>0.14130434782608695</v>
      </c>
      <c r="E134" s="106">
        <v>0.1276595744680851</v>
      </c>
      <c r="F134" s="105">
        <v>0.16666666666666666</v>
      </c>
      <c r="G134" s="106">
        <v>0.16216216216216217</v>
      </c>
      <c r="H134" s="105">
        <v>0.13461538461538461</v>
      </c>
      <c r="I134" s="105">
        <v>0.1</v>
      </c>
      <c r="J134" s="106">
        <v>6.25E-2</v>
      </c>
      <c r="K134" s="105">
        <v>0.12121212121212122</v>
      </c>
      <c r="O134" s="44"/>
    </row>
    <row r="135" spans="1:15" x14ac:dyDescent="0.3">
      <c r="C135" s="67" t="s">
        <v>182</v>
      </c>
      <c r="D135" s="106">
        <v>6.5217391304347824E-2</v>
      </c>
      <c r="E135" s="106">
        <v>4.2553191489361701E-2</v>
      </c>
      <c r="F135" s="105">
        <v>0</v>
      </c>
      <c r="G135" s="106">
        <v>2.7027027027027029E-2</v>
      </c>
      <c r="H135" s="105">
        <v>7.6923076923076927E-2</v>
      </c>
      <c r="I135" s="105">
        <v>0.05</v>
      </c>
      <c r="J135" s="106">
        <v>6.25E-2</v>
      </c>
      <c r="K135" s="105">
        <v>3.0303030303030304E-2</v>
      </c>
      <c r="O135" s="67"/>
    </row>
    <row r="136" spans="1:15" x14ac:dyDescent="0.3">
      <c r="C136" s="67" t="s">
        <v>350</v>
      </c>
      <c r="D136" s="106">
        <v>2.1739130434782608E-2</v>
      </c>
      <c r="E136" s="106">
        <v>0</v>
      </c>
      <c r="F136" s="105">
        <v>0</v>
      </c>
      <c r="G136" s="106">
        <v>0</v>
      </c>
      <c r="H136" s="105">
        <v>1.9230769230769232E-2</v>
      </c>
      <c r="I136" s="105">
        <v>2.5000000000000001E-2</v>
      </c>
      <c r="J136" s="106">
        <v>3.125E-2</v>
      </c>
      <c r="K136" s="105">
        <v>0</v>
      </c>
      <c r="O136" s="67"/>
    </row>
    <row r="137" spans="1:15" ht="15" hidden="1" x14ac:dyDescent="0.25">
      <c r="B137" s="33" t="s">
        <v>140</v>
      </c>
      <c r="D137" s="106"/>
      <c r="E137" s="106"/>
      <c r="F137" s="105"/>
      <c r="G137" s="106"/>
      <c r="H137" s="105"/>
      <c r="I137" s="105"/>
      <c r="J137" s="106"/>
      <c r="K137" s="105"/>
      <c r="O137" s="67"/>
    </row>
    <row r="138" spans="1:15" s="30" customFormat="1" x14ac:dyDescent="0.3">
      <c r="A138" s="31">
        <v>18</v>
      </c>
      <c r="B138" s="31" t="s">
        <v>377</v>
      </c>
      <c r="C138" s="31"/>
      <c r="D138" s="117"/>
      <c r="E138" s="72"/>
      <c r="F138" s="31"/>
      <c r="G138" s="72"/>
      <c r="H138" s="31"/>
      <c r="I138" s="31"/>
      <c r="J138" s="72"/>
      <c r="K138" s="31"/>
    </row>
    <row r="139" spans="1:15" x14ac:dyDescent="0.3">
      <c r="C139" s="44" t="s">
        <v>378</v>
      </c>
      <c r="D139" s="106">
        <v>0.15625</v>
      </c>
      <c r="E139" s="493" t="s">
        <v>389</v>
      </c>
      <c r="F139" s="494"/>
      <c r="G139" s="494"/>
      <c r="H139" s="494"/>
      <c r="I139" s="494"/>
      <c r="J139" s="494"/>
      <c r="K139" s="494"/>
      <c r="O139" s="44"/>
    </row>
    <row r="140" spans="1:15" x14ac:dyDescent="0.3">
      <c r="C140" s="44" t="s">
        <v>379</v>
      </c>
      <c r="D140" s="106">
        <v>0.40625</v>
      </c>
      <c r="E140" s="493"/>
      <c r="F140" s="494"/>
      <c r="G140" s="494"/>
      <c r="H140" s="494"/>
      <c r="I140" s="494"/>
      <c r="J140" s="494"/>
      <c r="K140" s="494"/>
      <c r="O140" s="44"/>
    </row>
    <row r="141" spans="1:15" x14ac:dyDescent="0.3">
      <c r="C141" s="44" t="s">
        <v>380</v>
      </c>
      <c r="D141" s="106">
        <v>9.375E-2</v>
      </c>
      <c r="E141" s="493"/>
      <c r="F141" s="494"/>
      <c r="G141" s="494"/>
      <c r="H141" s="494"/>
      <c r="I141" s="494"/>
      <c r="J141" s="494"/>
      <c r="K141" s="494"/>
      <c r="O141" s="44"/>
    </row>
    <row r="142" spans="1:15" x14ac:dyDescent="0.3">
      <c r="C142" s="44" t="s">
        <v>381</v>
      </c>
      <c r="D142" s="106">
        <v>6.25E-2</v>
      </c>
      <c r="E142" s="493"/>
      <c r="F142" s="494"/>
      <c r="G142" s="494"/>
      <c r="H142" s="494"/>
      <c r="I142" s="494"/>
      <c r="J142" s="494"/>
      <c r="K142" s="494"/>
      <c r="O142" s="44"/>
    </row>
    <row r="143" spans="1:15" x14ac:dyDescent="0.3">
      <c r="C143" s="44" t="s">
        <v>382</v>
      </c>
      <c r="D143" s="106">
        <v>6.25E-2</v>
      </c>
      <c r="E143" s="493"/>
      <c r="F143" s="494"/>
      <c r="G143" s="494"/>
      <c r="H143" s="494"/>
      <c r="I143" s="494"/>
      <c r="J143" s="494"/>
      <c r="K143" s="494"/>
      <c r="O143" s="44"/>
    </row>
    <row r="144" spans="1:15" x14ac:dyDescent="0.3">
      <c r="C144" s="67" t="s">
        <v>215</v>
      </c>
      <c r="D144" s="106">
        <v>0.125</v>
      </c>
      <c r="E144" s="493"/>
      <c r="F144" s="494"/>
      <c r="G144" s="494"/>
      <c r="H144" s="494"/>
      <c r="I144" s="494"/>
      <c r="J144" s="494"/>
      <c r="K144" s="494"/>
      <c r="O144" s="67"/>
    </row>
    <row r="145" spans="1:15" x14ac:dyDescent="0.3">
      <c r="C145" s="67" t="s">
        <v>182</v>
      </c>
      <c r="D145" s="106">
        <v>9.375E-2</v>
      </c>
      <c r="E145" s="493"/>
      <c r="F145" s="494"/>
      <c r="G145" s="494"/>
      <c r="H145" s="494"/>
      <c r="I145" s="494"/>
      <c r="J145" s="494"/>
      <c r="K145" s="494"/>
      <c r="O145" s="67"/>
    </row>
    <row r="146" spans="1:15" ht="15" hidden="1" x14ac:dyDescent="0.25">
      <c r="D146" s="106"/>
      <c r="E146" s="159"/>
      <c r="F146" s="160"/>
      <c r="G146" s="160"/>
      <c r="H146" s="160"/>
      <c r="I146" s="160"/>
      <c r="J146" s="160"/>
      <c r="K146" s="160"/>
      <c r="O146" s="67"/>
    </row>
    <row r="147" spans="1:15" s="30" customFormat="1" x14ac:dyDescent="0.3">
      <c r="A147" s="31">
        <v>19</v>
      </c>
      <c r="B147" s="31" t="s">
        <v>383</v>
      </c>
      <c r="C147" s="31"/>
      <c r="D147" s="117"/>
      <c r="E147" s="72"/>
      <c r="F147" s="31"/>
      <c r="G147" s="72"/>
      <c r="H147" s="31"/>
      <c r="I147" s="31"/>
      <c r="J147" s="72"/>
      <c r="K147" s="31"/>
    </row>
    <row r="148" spans="1:15" x14ac:dyDescent="0.3">
      <c r="C148" s="44" t="s">
        <v>384</v>
      </c>
      <c r="D148" s="106">
        <v>0.14141414141414141</v>
      </c>
      <c r="E148" s="106">
        <v>0.11428571428571428</v>
      </c>
      <c r="F148" s="495" t="s">
        <v>390</v>
      </c>
      <c r="G148" s="495"/>
      <c r="H148" s="105">
        <v>0.10526315789473684</v>
      </c>
      <c r="I148" s="105">
        <v>8.3333333333333329E-2</v>
      </c>
      <c r="J148" s="106">
        <v>0.125</v>
      </c>
      <c r="K148" s="105">
        <v>0.1111111111111111</v>
      </c>
    </row>
    <row r="149" spans="1:15" x14ac:dyDescent="0.3">
      <c r="C149" s="44" t="s">
        <v>385</v>
      </c>
      <c r="D149" s="106">
        <v>0.28282828282828282</v>
      </c>
      <c r="E149" s="106">
        <v>0.31428571428571428</v>
      </c>
      <c r="F149" s="495"/>
      <c r="G149" s="495"/>
      <c r="H149" s="105">
        <v>0.18421052631578946</v>
      </c>
      <c r="I149" s="105">
        <v>0.25</v>
      </c>
      <c r="J149" s="106">
        <v>0.16666666666666666</v>
      </c>
      <c r="K149" s="105">
        <v>0.31111111111111112</v>
      </c>
    </row>
    <row r="150" spans="1:15" x14ac:dyDescent="0.3">
      <c r="C150" s="44" t="s">
        <v>386</v>
      </c>
      <c r="D150" s="106">
        <v>0.37373737373737376</v>
      </c>
      <c r="E150" s="106">
        <v>0.34285714285714286</v>
      </c>
      <c r="F150" s="495"/>
      <c r="G150" s="495"/>
      <c r="H150" s="105">
        <v>0.34210526315789475</v>
      </c>
      <c r="I150" s="105">
        <v>0.3611111111111111</v>
      </c>
      <c r="J150" s="106">
        <v>0.16666666666666666</v>
      </c>
      <c r="K150" s="105">
        <v>0.33333333333333331</v>
      </c>
    </row>
    <row r="151" spans="1:15" x14ac:dyDescent="0.3">
      <c r="C151" s="44" t="s">
        <v>387</v>
      </c>
      <c r="D151" s="106">
        <v>8.0808080808080815E-2</v>
      </c>
      <c r="E151" s="106">
        <v>0.14285714285714285</v>
      </c>
      <c r="F151" s="495"/>
      <c r="G151" s="495"/>
      <c r="H151" s="105">
        <v>0.21052631578947367</v>
      </c>
      <c r="I151" s="105">
        <v>0.1111111111111111</v>
      </c>
      <c r="J151" s="106">
        <v>0.125</v>
      </c>
      <c r="K151" s="105">
        <v>6.6666666666666666E-2</v>
      </c>
    </row>
    <row r="152" spans="1:15" x14ac:dyDescent="0.3">
      <c r="C152" s="67" t="s">
        <v>215</v>
      </c>
      <c r="D152" s="106">
        <v>9.0909090909090912E-2</v>
      </c>
      <c r="E152" s="106">
        <v>8.5714285714285715E-2</v>
      </c>
      <c r="F152" s="495"/>
      <c r="G152" s="495"/>
      <c r="H152" s="105">
        <v>7.8947368421052627E-2</v>
      </c>
      <c r="I152" s="105">
        <v>0.1111111111111111</v>
      </c>
      <c r="J152" s="106">
        <v>0.25</v>
      </c>
      <c r="K152" s="105">
        <v>0.1111111111111111</v>
      </c>
    </row>
    <row r="153" spans="1:15" x14ac:dyDescent="0.3">
      <c r="C153" s="67" t="s">
        <v>182</v>
      </c>
      <c r="D153" s="106">
        <v>3.0303030303030304E-2</v>
      </c>
      <c r="E153" s="106">
        <v>0</v>
      </c>
      <c r="F153" s="495"/>
      <c r="G153" s="495"/>
      <c r="H153" s="105">
        <v>7.8947368421052627E-2</v>
      </c>
      <c r="I153" s="105">
        <v>8.3333333333333329E-2</v>
      </c>
      <c r="J153" s="106">
        <v>0.16666666666666666</v>
      </c>
      <c r="K153" s="105">
        <v>6.6666666666666666E-2</v>
      </c>
    </row>
  </sheetData>
  <sheetProtection password="CD4E" sheet="1" objects="1" scenarios="1"/>
  <mergeCells count="3">
    <mergeCell ref="E115:K117"/>
    <mergeCell ref="E139:K145"/>
    <mergeCell ref="F148:G153"/>
  </mergeCells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31"/>
  <sheetViews>
    <sheetView showGridLines="0" showRowColHeaders="0" workbookViewId="0"/>
  </sheetViews>
  <sheetFormatPr defaultColWidth="8.77734375" defaultRowHeight="14.4" x14ac:dyDescent="0.3"/>
  <cols>
    <col min="1" max="1" width="5.77734375" style="34" customWidth="1"/>
    <col min="2" max="2" width="0.77734375" style="33" customWidth="1"/>
    <col min="3" max="3" width="25.77734375" style="44" customWidth="1"/>
    <col min="4" max="4" width="10" style="79" customWidth="1"/>
    <col min="5" max="5" width="9.44140625" style="79" customWidth="1"/>
    <col min="6" max="6" width="10.77734375" style="34" customWidth="1"/>
    <col min="7" max="7" width="8.77734375" style="80" customWidth="1"/>
    <col min="8" max="8" width="9.77734375" style="34" customWidth="1"/>
    <col min="9" max="9" width="8.77734375" style="34" customWidth="1"/>
    <col min="10" max="10" width="8.77734375" style="80" customWidth="1"/>
    <col min="11" max="11" width="8.77734375" style="34" customWidth="1"/>
    <col min="12" max="16384" width="8.77734375" style="34"/>
  </cols>
  <sheetData>
    <row r="1" spans="1:11" s="20" customFormat="1" ht="30.75" customHeight="1" x14ac:dyDescent="0.25">
      <c r="A1" s="20" t="s">
        <v>6</v>
      </c>
      <c r="B1" s="63" t="s">
        <v>139</v>
      </c>
      <c r="C1" s="60"/>
      <c r="D1" s="61" t="s">
        <v>232</v>
      </c>
      <c r="E1" s="68" t="s">
        <v>0</v>
      </c>
      <c r="F1" s="62" t="s">
        <v>155</v>
      </c>
      <c r="G1" s="81" t="s">
        <v>233</v>
      </c>
      <c r="H1" s="62" t="s">
        <v>234</v>
      </c>
      <c r="I1" s="62" t="s">
        <v>235</v>
      </c>
      <c r="J1" s="81" t="s">
        <v>236</v>
      </c>
      <c r="K1" s="62" t="s">
        <v>237</v>
      </c>
    </row>
    <row r="2" spans="1:11" s="27" customFormat="1" ht="15" x14ac:dyDescent="0.25">
      <c r="A2" s="21" t="s">
        <v>4</v>
      </c>
      <c r="B2" s="21" t="s">
        <v>3</v>
      </c>
      <c r="C2" s="21"/>
      <c r="D2" s="69" t="s">
        <v>112</v>
      </c>
      <c r="E2" s="69" t="s">
        <v>0</v>
      </c>
      <c r="F2" s="59" t="s">
        <v>155</v>
      </c>
      <c r="G2" s="69" t="s">
        <v>107</v>
      </c>
      <c r="H2" s="59" t="s">
        <v>108</v>
      </c>
      <c r="I2" s="59" t="s">
        <v>109</v>
      </c>
      <c r="J2" s="69" t="s">
        <v>110</v>
      </c>
      <c r="K2" s="59" t="s">
        <v>111</v>
      </c>
    </row>
    <row r="3" spans="1:11" s="27" customFormat="1" ht="15" hidden="1" x14ac:dyDescent="0.25">
      <c r="A3" s="21">
        <v>154</v>
      </c>
      <c r="B3" s="21"/>
      <c r="C3" s="21"/>
      <c r="D3" s="70" t="s">
        <v>112</v>
      </c>
      <c r="E3" s="70" t="s">
        <v>0</v>
      </c>
      <c r="F3" s="23" t="s">
        <v>118</v>
      </c>
      <c r="G3" s="82" t="s">
        <v>119</v>
      </c>
      <c r="H3" s="25" t="s">
        <v>120</v>
      </c>
      <c r="I3" s="25" t="s">
        <v>121</v>
      </c>
      <c r="J3" s="86" t="s">
        <v>122</v>
      </c>
      <c r="K3" s="26" t="s">
        <v>123</v>
      </c>
    </row>
    <row r="4" spans="1:11" s="27" customFormat="1" ht="15" hidden="1" x14ac:dyDescent="0.25">
      <c r="A4" s="21"/>
      <c r="B4" s="21"/>
      <c r="C4" s="21"/>
      <c r="D4" s="70"/>
      <c r="E4" s="70"/>
      <c r="F4" s="23" t="s">
        <v>124</v>
      </c>
      <c r="G4" s="82"/>
      <c r="H4" s="24" t="s">
        <v>125</v>
      </c>
      <c r="I4" s="24" t="s">
        <v>126</v>
      </c>
      <c r="J4" s="86" t="s">
        <v>127</v>
      </c>
      <c r="K4" s="26" t="s">
        <v>128</v>
      </c>
    </row>
    <row r="5" spans="1:11" s="27" customFormat="1" ht="15" hidden="1" x14ac:dyDescent="0.25">
      <c r="A5" s="21"/>
      <c r="B5" s="21"/>
      <c r="C5" s="21"/>
      <c r="D5" s="70"/>
      <c r="E5" s="70"/>
      <c r="F5" s="23" t="s">
        <v>129</v>
      </c>
      <c r="G5" s="82"/>
      <c r="H5" s="24" t="s">
        <v>130</v>
      </c>
      <c r="I5" s="24" t="s">
        <v>131</v>
      </c>
      <c r="J5" s="87" t="s">
        <v>132</v>
      </c>
      <c r="K5" s="26" t="s">
        <v>133</v>
      </c>
    </row>
    <row r="6" spans="1:11" s="27" customFormat="1" ht="15" hidden="1" x14ac:dyDescent="0.25">
      <c r="A6" s="21"/>
      <c r="B6" s="21"/>
      <c r="C6" s="21"/>
      <c r="D6" s="70"/>
      <c r="E6" s="70"/>
      <c r="F6" s="28"/>
      <c r="G6" s="82"/>
      <c r="H6" s="28"/>
      <c r="I6" s="28"/>
      <c r="J6" s="82"/>
      <c r="K6" s="28" t="s">
        <v>134</v>
      </c>
    </row>
    <row r="7" spans="1:11" s="27" customFormat="1" ht="15" hidden="1" x14ac:dyDescent="0.25">
      <c r="A7" s="21"/>
      <c r="B7" s="21"/>
      <c r="C7" s="21"/>
      <c r="D7" s="70"/>
      <c r="E7" s="70"/>
      <c r="F7" s="28"/>
      <c r="G7" s="82"/>
      <c r="H7" s="28"/>
      <c r="I7" s="28"/>
      <c r="J7" s="82"/>
      <c r="K7" s="28" t="s">
        <v>135</v>
      </c>
    </row>
    <row r="8" spans="1:11" s="27" customFormat="1" ht="15" hidden="1" x14ac:dyDescent="0.25">
      <c r="A8" s="21"/>
      <c r="B8" s="21"/>
      <c r="C8" s="21"/>
      <c r="D8" s="71"/>
      <c r="E8" s="71"/>
      <c r="F8" s="28"/>
      <c r="G8" s="82"/>
      <c r="H8" s="28"/>
      <c r="I8" s="28"/>
      <c r="J8" s="82"/>
      <c r="K8" s="28" t="s">
        <v>136</v>
      </c>
    </row>
    <row r="9" spans="1:11" s="30" customFormat="1" x14ac:dyDescent="0.3">
      <c r="A9" s="31">
        <v>1</v>
      </c>
      <c r="B9" s="31" t="s">
        <v>231</v>
      </c>
      <c r="C9" s="31"/>
      <c r="D9" s="72"/>
      <c r="E9" s="72"/>
      <c r="F9" s="31"/>
      <c r="G9" s="72"/>
      <c r="H9" s="31"/>
      <c r="I9" s="31"/>
      <c r="J9" s="72"/>
      <c r="K9" s="31"/>
    </row>
    <row r="10" spans="1:11" x14ac:dyDescent="0.3">
      <c r="A10" s="32"/>
      <c r="C10" s="67" t="s">
        <v>169</v>
      </c>
      <c r="D10" s="73">
        <v>0.19095477386934673</v>
      </c>
      <c r="E10" s="73">
        <v>0.2</v>
      </c>
      <c r="F10" s="46">
        <v>0.15</v>
      </c>
      <c r="G10" s="73">
        <v>6.4516129032258063E-2</v>
      </c>
      <c r="H10" s="46">
        <v>0.15</v>
      </c>
      <c r="I10" s="46">
        <v>0.13636363636363635</v>
      </c>
      <c r="J10" s="73">
        <v>0.15151515151515152</v>
      </c>
      <c r="K10" s="46">
        <v>0.11363636363636363</v>
      </c>
    </row>
    <row r="11" spans="1:11" x14ac:dyDescent="0.3">
      <c r="A11" s="32"/>
      <c r="C11" s="67" t="s">
        <v>170</v>
      </c>
      <c r="D11" s="73">
        <v>0.17587939698492464</v>
      </c>
      <c r="E11" s="73">
        <v>0.2</v>
      </c>
      <c r="F11" s="46">
        <v>0.2</v>
      </c>
      <c r="G11" s="73">
        <v>3.2258064516129031E-2</v>
      </c>
      <c r="H11" s="46">
        <v>0.16666666666666666</v>
      </c>
      <c r="I11" s="46">
        <v>0.29545454545454547</v>
      </c>
      <c r="J11" s="73">
        <v>0.10606060606060606</v>
      </c>
      <c r="K11" s="46">
        <v>0.18181818181818182</v>
      </c>
    </row>
    <row r="12" spans="1:11" x14ac:dyDescent="0.3">
      <c r="A12" s="32"/>
      <c r="C12" s="67" t="s">
        <v>171</v>
      </c>
      <c r="D12" s="73">
        <v>0.18592964824120603</v>
      </c>
      <c r="E12" s="73">
        <v>0.17142857142857143</v>
      </c>
      <c r="F12" s="46">
        <v>0.3</v>
      </c>
      <c r="G12" s="73">
        <v>0.25806451612903225</v>
      </c>
      <c r="H12" s="46">
        <v>0.23333333333333334</v>
      </c>
      <c r="I12" s="46">
        <v>0.15909090909090909</v>
      </c>
      <c r="J12" s="73">
        <v>0.21212121212121213</v>
      </c>
      <c r="K12" s="46">
        <v>0.22727272727272727</v>
      </c>
    </row>
    <row r="13" spans="1:11" x14ac:dyDescent="0.3">
      <c r="A13" s="32"/>
      <c r="C13" s="67" t="s">
        <v>172</v>
      </c>
      <c r="D13" s="73">
        <v>5.0251256281407036E-3</v>
      </c>
      <c r="E13" s="73">
        <v>0</v>
      </c>
      <c r="F13" s="46">
        <v>0.05</v>
      </c>
      <c r="G13" s="73">
        <v>0</v>
      </c>
      <c r="H13" s="46">
        <v>0.1</v>
      </c>
      <c r="I13" s="46">
        <v>6.8181818181818177E-2</v>
      </c>
      <c r="J13" s="73">
        <v>0.10606060606060606</v>
      </c>
      <c r="K13" s="46">
        <v>0</v>
      </c>
    </row>
    <row r="14" spans="1:11" ht="15" x14ac:dyDescent="0.25">
      <c r="A14" s="32"/>
      <c r="C14" s="67" t="s">
        <v>173</v>
      </c>
      <c r="D14" s="73">
        <v>0.44221105527638194</v>
      </c>
      <c r="E14" s="73">
        <v>0.42857142857142855</v>
      </c>
      <c r="F14" s="46">
        <v>0.3</v>
      </c>
      <c r="G14" s="73">
        <v>0.64516129032258063</v>
      </c>
      <c r="H14" s="46">
        <v>0.35</v>
      </c>
      <c r="I14" s="46">
        <v>0.34090909090909088</v>
      </c>
      <c r="J14" s="73">
        <v>0.42424242424242425</v>
      </c>
      <c r="K14" s="46">
        <v>0.47727272727272729</v>
      </c>
    </row>
    <row r="15" spans="1:11" ht="15" hidden="1" x14ac:dyDescent="0.25">
      <c r="A15" s="32"/>
      <c r="B15" s="33" t="s">
        <v>140</v>
      </c>
      <c r="C15" s="67" t="s">
        <v>140</v>
      </c>
      <c r="D15" s="73"/>
      <c r="E15" s="73"/>
      <c r="F15" s="46"/>
      <c r="G15" s="73"/>
      <c r="H15" s="46"/>
      <c r="I15" s="46"/>
      <c r="J15" s="73"/>
      <c r="K15" s="46"/>
    </row>
    <row r="16" spans="1:11" s="30" customFormat="1" x14ac:dyDescent="0.3">
      <c r="A16" s="31">
        <v>2</v>
      </c>
      <c r="B16" s="31" t="s">
        <v>230</v>
      </c>
      <c r="C16" s="31"/>
      <c r="D16" s="117"/>
      <c r="E16" s="72"/>
      <c r="F16" s="31"/>
      <c r="G16" s="72"/>
      <c r="H16" s="31"/>
      <c r="I16" s="31"/>
      <c r="J16" s="72"/>
      <c r="K16" s="31"/>
    </row>
    <row r="17" spans="1:11" x14ac:dyDescent="0.3">
      <c r="A17" s="37"/>
      <c r="C17" s="44" t="s">
        <v>174</v>
      </c>
      <c r="D17" s="118">
        <v>0.16176470588235295</v>
      </c>
      <c r="E17" s="118">
        <v>5.8823529411764705E-2</v>
      </c>
      <c r="F17" s="129">
        <v>0.33333333333333331</v>
      </c>
      <c r="G17" s="118">
        <v>0.33333333333333331</v>
      </c>
      <c r="H17" s="129">
        <v>0.19047619047619047</v>
      </c>
      <c r="I17" s="129">
        <v>0.25</v>
      </c>
      <c r="J17" s="118">
        <v>0.14285714285714285</v>
      </c>
      <c r="K17" s="129">
        <v>0.375</v>
      </c>
    </row>
    <row r="18" spans="1:11" x14ac:dyDescent="0.3">
      <c r="A18" s="37"/>
      <c r="C18" s="44" t="s">
        <v>175</v>
      </c>
      <c r="D18" s="118">
        <v>0.48529411764705882</v>
      </c>
      <c r="E18" s="118">
        <v>0.41176470588235292</v>
      </c>
      <c r="F18" s="129">
        <v>0.66666666666666663</v>
      </c>
      <c r="G18" s="118">
        <v>0.33333333333333331</v>
      </c>
      <c r="H18" s="129">
        <v>0.38095238095238093</v>
      </c>
      <c r="I18" s="129">
        <v>0.6875</v>
      </c>
      <c r="J18" s="118">
        <v>0.33333333333333331</v>
      </c>
      <c r="K18" s="129">
        <v>0.625</v>
      </c>
    </row>
    <row r="19" spans="1:11" x14ac:dyDescent="0.3">
      <c r="A19" s="37"/>
      <c r="C19" s="44" t="s">
        <v>176</v>
      </c>
      <c r="D19" s="118">
        <v>0.70588235294117652</v>
      </c>
      <c r="E19" s="118">
        <v>0.82352941176470584</v>
      </c>
      <c r="F19" s="129">
        <v>1</v>
      </c>
      <c r="G19" s="118">
        <v>0</v>
      </c>
      <c r="H19" s="129">
        <v>0.76190476190476186</v>
      </c>
      <c r="I19" s="129">
        <v>0.9375</v>
      </c>
      <c r="J19" s="118">
        <v>0.76190476190476186</v>
      </c>
      <c r="K19" s="129">
        <v>0.6875</v>
      </c>
    </row>
    <row r="20" spans="1:11" x14ac:dyDescent="0.3">
      <c r="A20" s="37"/>
      <c r="C20" s="44" t="s">
        <v>177</v>
      </c>
      <c r="D20" s="118">
        <v>0.17647058823529413</v>
      </c>
      <c r="E20" s="118">
        <v>5.8823529411764705E-2</v>
      </c>
      <c r="F20" s="129">
        <v>0.44444444444444442</v>
      </c>
      <c r="G20" s="118">
        <v>0</v>
      </c>
      <c r="H20" s="129">
        <v>0.2857142857142857</v>
      </c>
      <c r="I20" s="129">
        <v>0.125</v>
      </c>
      <c r="J20" s="118">
        <v>4.7619047619047616E-2</v>
      </c>
      <c r="K20" s="129">
        <v>0.375</v>
      </c>
    </row>
    <row r="21" spans="1:11" x14ac:dyDescent="0.3">
      <c r="A21" s="37"/>
      <c r="C21" s="44" t="s">
        <v>178</v>
      </c>
      <c r="D21" s="118">
        <v>0.16176470588235295</v>
      </c>
      <c r="E21" s="118">
        <v>0.11764705882352941</v>
      </c>
      <c r="F21" s="129">
        <v>0.22222222222222221</v>
      </c>
      <c r="G21" s="118">
        <v>0</v>
      </c>
      <c r="H21" s="129">
        <v>0</v>
      </c>
      <c r="I21" s="129">
        <v>0.4375</v>
      </c>
      <c r="J21" s="130">
        <v>0.19047619047619047</v>
      </c>
      <c r="K21" s="129">
        <v>0.125</v>
      </c>
    </row>
    <row r="22" spans="1:11" x14ac:dyDescent="0.3">
      <c r="A22" s="37"/>
      <c r="C22" s="44" t="s">
        <v>179</v>
      </c>
      <c r="D22" s="118">
        <v>0.22058823529411764</v>
      </c>
      <c r="E22" s="118">
        <v>0.17647058823529413</v>
      </c>
      <c r="F22" s="129">
        <v>0.55555555555555558</v>
      </c>
      <c r="G22" s="118">
        <v>0</v>
      </c>
      <c r="H22" s="129">
        <v>0.38095238095238093</v>
      </c>
      <c r="I22" s="129">
        <v>0.25</v>
      </c>
      <c r="J22" s="130">
        <v>9.5238095238095233E-2</v>
      </c>
      <c r="K22" s="129">
        <v>0.625</v>
      </c>
    </row>
    <row r="23" spans="1:11" x14ac:dyDescent="0.3">
      <c r="A23" s="37"/>
      <c r="C23" s="44" t="s">
        <v>180</v>
      </c>
      <c r="D23" s="118">
        <v>0.16176470588235295</v>
      </c>
      <c r="E23" s="118">
        <v>0.11764705882352941</v>
      </c>
      <c r="F23" s="129">
        <v>0.44444444444444442</v>
      </c>
      <c r="G23" s="118">
        <v>0</v>
      </c>
      <c r="H23" s="129">
        <v>0.2857142857142857</v>
      </c>
      <c r="I23" s="129">
        <v>0.125</v>
      </c>
      <c r="J23" s="130">
        <v>4.7619047619047616E-2</v>
      </c>
      <c r="K23" s="129">
        <v>0.375</v>
      </c>
    </row>
    <row r="24" spans="1:11" x14ac:dyDescent="0.3">
      <c r="A24" s="37"/>
      <c r="C24" s="44" t="s">
        <v>181</v>
      </c>
      <c r="D24" s="118">
        <v>0.14705882352941177</v>
      </c>
      <c r="E24" s="118">
        <v>5.8823529411764705E-2</v>
      </c>
      <c r="F24" s="129">
        <v>0.44444444444444442</v>
      </c>
      <c r="G24" s="118">
        <v>0</v>
      </c>
      <c r="H24" s="129">
        <v>0.14285714285714285</v>
      </c>
      <c r="I24" s="129">
        <v>0.1875</v>
      </c>
      <c r="J24" s="130">
        <v>9.5238095238095233E-2</v>
      </c>
      <c r="K24" s="129">
        <v>0.125</v>
      </c>
    </row>
    <row r="25" spans="1:11" ht="15" x14ac:dyDescent="0.25">
      <c r="A25" s="37"/>
      <c r="C25" s="44" t="s">
        <v>182</v>
      </c>
      <c r="D25" s="118">
        <v>1.4705882352941176E-2</v>
      </c>
      <c r="E25" s="118">
        <v>0</v>
      </c>
      <c r="F25" s="129">
        <v>0</v>
      </c>
      <c r="G25" s="118">
        <v>0</v>
      </c>
      <c r="H25" s="129">
        <v>0</v>
      </c>
      <c r="I25" s="129">
        <v>0</v>
      </c>
      <c r="J25" s="130">
        <v>0</v>
      </c>
      <c r="K25" s="129">
        <v>0</v>
      </c>
    </row>
    <row r="26" spans="1:11" ht="15" x14ac:dyDescent="0.25">
      <c r="A26" s="89"/>
      <c r="C26" s="44" t="s">
        <v>183</v>
      </c>
      <c r="D26" s="118">
        <v>7.3529411764705885E-2</v>
      </c>
      <c r="E26" s="118">
        <v>0.11764705882352941</v>
      </c>
      <c r="F26" s="129">
        <v>0.22222222222222221</v>
      </c>
      <c r="G26" s="118">
        <v>0.33333333333333331</v>
      </c>
      <c r="H26" s="129">
        <v>0.14285714285714285</v>
      </c>
      <c r="I26" s="129">
        <v>6.25E-2</v>
      </c>
      <c r="J26" s="130">
        <v>0</v>
      </c>
      <c r="K26" s="129">
        <v>0.25</v>
      </c>
    </row>
    <row r="27" spans="1:11" x14ac:dyDescent="0.3">
      <c r="A27" s="89"/>
      <c r="C27" s="44" t="s">
        <v>184</v>
      </c>
      <c r="D27" s="118">
        <v>0</v>
      </c>
      <c r="E27" s="118">
        <v>0</v>
      </c>
      <c r="F27" s="129">
        <v>0</v>
      </c>
      <c r="G27" s="118">
        <v>0</v>
      </c>
      <c r="H27" s="129">
        <v>0</v>
      </c>
      <c r="I27" s="129">
        <v>0</v>
      </c>
      <c r="J27" s="130">
        <v>0</v>
      </c>
      <c r="K27" s="129">
        <v>0</v>
      </c>
    </row>
    <row r="28" spans="1:11" ht="15" hidden="1" x14ac:dyDescent="0.25">
      <c r="A28" s="89"/>
      <c r="D28" s="118"/>
      <c r="E28" s="118"/>
      <c r="F28" s="129"/>
      <c r="G28" s="118"/>
      <c r="H28" s="129"/>
      <c r="I28" s="129"/>
      <c r="J28" s="130"/>
      <c r="K28" s="129"/>
    </row>
    <row r="29" spans="1:11" s="30" customFormat="1" x14ac:dyDescent="0.3">
      <c r="A29" s="31">
        <v>3</v>
      </c>
      <c r="B29" s="31" t="s">
        <v>330</v>
      </c>
      <c r="C29" s="31"/>
      <c r="D29" s="117"/>
      <c r="E29" s="72"/>
      <c r="F29" s="31"/>
      <c r="G29" s="72"/>
      <c r="H29" s="31"/>
      <c r="I29" s="31"/>
      <c r="J29" s="72"/>
      <c r="K29" s="31"/>
    </row>
    <row r="30" spans="1:11" x14ac:dyDescent="0.3">
      <c r="A30" s="89"/>
      <c r="C30" s="44" t="s">
        <v>321</v>
      </c>
      <c r="D30" s="118">
        <v>0.89473684210526316</v>
      </c>
      <c r="E30" s="496" t="s">
        <v>322</v>
      </c>
      <c r="F30" s="497"/>
      <c r="G30" s="497"/>
      <c r="H30" s="497"/>
      <c r="I30" s="497"/>
      <c r="J30" s="497"/>
      <c r="K30" s="497"/>
    </row>
    <row r="31" spans="1:11" x14ac:dyDescent="0.3">
      <c r="A31" s="89"/>
      <c r="C31" s="44" t="s">
        <v>323</v>
      </c>
      <c r="D31" s="118">
        <v>7.8947368421052627E-2</v>
      </c>
      <c r="E31" s="496"/>
      <c r="F31" s="497"/>
      <c r="G31" s="497"/>
      <c r="H31" s="497"/>
      <c r="I31" s="497"/>
      <c r="J31" s="497"/>
      <c r="K31" s="497"/>
    </row>
    <row r="32" spans="1:11" x14ac:dyDescent="0.3">
      <c r="A32" s="89"/>
      <c r="C32" s="44" t="s">
        <v>324</v>
      </c>
      <c r="D32" s="118">
        <v>7.8947368421052627E-2</v>
      </c>
      <c r="E32" s="496"/>
      <c r="F32" s="497"/>
      <c r="G32" s="497"/>
      <c r="H32" s="497"/>
      <c r="I32" s="497"/>
      <c r="J32" s="497"/>
      <c r="K32" s="497"/>
    </row>
    <row r="33" spans="1:11" x14ac:dyDescent="0.3">
      <c r="A33" s="89"/>
      <c r="C33" s="44" t="s">
        <v>325</v>
      </c>
      <c r="D33" s="118">
        <v>0.18421052631578946</v>
      </c>
      <c r="E33" s="496"/>
      <c r="F33" s="497"/>
      <c r="G33" s="497"/>
      <c r="H33" s="497"/>
      <c r="I33" s="497"/>
      <c r="J33" s="497"/>
      <c r="K33" s="497"/>
    </row>
    <row r="34" spans="1:11" x14ac:dyDescent="0.3">
      <c r="A34" s="89"/>
      <c r="C34" s="44" t="s">
        <v>326</v>
      </c>
      <c r="D34" s="118">
        <v>2.6315789473684209E-2</v>
      </c>
      <c r="E34" s="496"/>
      <c r="F34" s="497"/>
      <c r="G34" s="497"/>
      <c r="H34" s="497"/>
      <c r="I34" s="497"/>
      <c r="J34" s="497"/>
      <c r="K34" s="497"/>
    </row>
    <row r="35" spans="1:11" x14ac:dyDescent="0.3">
      <c r="A35" s="89"/>
      <c r="C35" s="44" t="s">
        <v>327</v>
      </c>
      <c r="D35" s="118">
        <v>0</v>
      </c>
      <c r="E35" s="496"/>
      <c r="F35" s="497"/>
      <c r="G35" s="497"/>
      <c r="H35" s="497"/>
      <c r="I35" s="497"/>
      <c r="J35" s="497"/>
      <c r="K35" s="497"/>
    </row>
    <row r="36" spans="1:11" x14ac:dyDescent="0.3">
      <c r="A36" s="89"/>
      <c r="C36" s="44" t="s">
        <v>328</v>
      </c>
      <c r="D36" s="118">
        <v>2.6315789473684209E-2</v>
      </c>
      <c r="E36" s="496"/>
      <c r="F36" s="497"/>
      <c r="G36" s="497"/>
      <c r="H36" s="497"/>
      <c r="I36" s="497"/>
      <c r="J36" s="497"/>
      <c r="K36" s="497"/>
    </row>
    <row r="37" spans="1:11" ht="15" hidden="1" x14ac:dyDescent="0.25">
      <c r="A37" s="89"/>
      <c r="D37" s="118">
        <v>0</v>
      </c>
      <c r="E37" s="118"/>
      <c r="F37" s="129"/>
      <c r="G37" s="118"/>
      <c r="H37" s="129"/>
      <c r="I37" s="129"/>
      <c r="J37" s="130"/>
      <c r="K37" s="129"/>
    </row>
    <row r="38" spans="1:11" s="30" customFormat="1" x14ac:dyDescent="0.3">
      <c r="A38" s="31">
        <v>4</v>
      </c>
      <c r="B38" s="31" t="s">
        <v>229</v>
      </c>
      <c r="C38" s="31"/>
      <c r="D38" s="117"/>
      <c r="E38" s="72"/>
      <c r="F38" s="31"/>
      <c r="G38" s="72"/>
      <c r="H38" s="31"/>
      <c r="I38" s="31"/>
      <c r="J38" s="72"/>
      <c r="K38" s="31"/>
    </row>
    <row r="39" spans="1:11" x14ac:dyDescent="0.3">
      <c r="A39" s="32"/>
      <c r="C39" s="50" t="s">
        <v>186</v>
      </c>
      <c r="D39" s="73">
        <v>0.26993865030674846</v>
      </c>
      <c r="E39" s="78">
        <v>0.22222222222222221</v>
      </c>
      <c r="F39" s="42">
        <v>0.15789473684210525</v>
      </c>
      <c r="G39" s="78">
        <v>0.19354838709677419</v>
      </c>
      <c r="H39" s="42">
        <v>0.2857142857142857</v>
      </c>
      <c r="I39" s="42">
        <v>0.19444444444444445</v>
      </c>
      <c r="J39" s="78">
        <v>0.19298245614035087</v>
      </c>
      <c r="K39" s="42">
        <v>0.27450980392156865</v>
      </c>
    </row>
    <row r="40" spans="1:11" x14ac:dyDescent="0.3">
      <c r="A40" s="32"/>
      <c r="C40" s="50" t="s">
        <v>187</v>
      </c>
      <c r="D40" s="73">
        <v>3.6809815950920248E-2</v>
      </c>
      <c r="E40" s="78">
        <v>5.5555555555555552E-2</v>
      </c>
      <c r="F40" s="42">
        <v>0.10526315789473684</v>
      </c>
      <c r="G40" s="78">
        <v>3.2258064516129031E-2</v>
      </c>
      <c r="H40" s="42">
        <v>6.1224489795918366E-2</v>
      </c>
      <c r="I40" s="42">
        <v>2.7777777777777776E-2</v>
      </c>
      <c r="J40" s="78">
        <v>1.7543859649122806E-2</v>
      </c>
      <c r="K40" s="42">
        <v>5.8823529411764705E-2</v>
      </c>
    </row>
    <row r="41" spans="1:11" x14ac:dyDescent="0.3">
      <c r="A41" s="32"/>
      <c r="C41" s="50" t="s">
        <v>188</v>
      </c>
      <c r="D41" s="73">
        <v>0.25766871165644173</v>
      </c>
      <c r="E41" s="78">
        <v>0.22222222222222221</v>
      </c>
      <c r="F41" s="42">
        <v>0.36842105263157893</v>
      </c>
      <c r="G41" s="78">
        <v>0.12903225806451613</v>
      </c>
      <c r="H41" s="42">
        <v>0.32653061224489793</v>
      </c>
      <c r="I41" s="42">
        <v>0.25</v>
      </c>
      <c r="J41" s="78">
        <v>0.24561403508771928</v>
      </c>
      <c r="K41" s="42">
        <v>0.23529411764705882</v>
      </c>
    </row>
    <row r="42" spans="1:11" x14ac:dyDescent="0.3">
      <c r="A42" s="32"/>
      <c r="C42" s="50" t="s">
        <v>189</v>
      </c>
      <c r="D42" s="73">
        <v>4.9079754601226995E-2</v>
      </c>
      <c r="E42" s="78">
        <v>0.1111111111111111</v>
      </c>
      <c r="F42" s="42">
        <v>0.15789473684210525</v>
      </c>
      <c r="G42" s="78">
        <v>0</v>
      </c>
      <c r="H42" s="42">
        <v>0.14285714285714285</v>
      </c>
      <c r="I42" s="42">
        <v>0</v>
      </c>
      <c r="J42" s="78">
        <v>5.2631578947368418E-2</v>
      </c>
      <c r="K42" s="42">
        <v>5.8823529411764705E-2</v>
      </c>
    </row>
    <row r="43" spans="1:11" x14ac:dyDescent="0.3">
      <c r="A43" s="32"/>
      <c r="C43" s="50" t="s">
        <v>190</v>
      </c>
      <c r="D43" s="73">
        <v>0.3619631901840491</v>
      </c>
      <c r="E43" s="78">
        <v>0.61111111111111116</v>
      </c>
      <c r="F43" s="42">
        <v>0.73684210526315785</v>
      </c>
      <c r="G43" s="78">
        <v>0.25806451612903225</v>
      </c>
      <c r="H43" s="42">
        <v>0.44897959183673469</v>
      </c>
      <c r="I43" s="42">
        <v>0.61111111111111116</v>
      </c>
      <c r="J43" s="78">
        <v>0.47368421052631576</v>
      </c>
      <c r="K43" s="42">
        <v>0.39215686274509803</v>
      </c>
    </row>
    <row r="44" spans="1:11" x14ac:dyDescent="0.3">
      <c r="A44" s="32"/>
      <c r="C44" s="50" t="s">
        <v>191</v>
      </c>
      <c r="D44" s="73">
        <v>0.17177914110429449</v>
      </c>
      <c r="E44" s="78">
        <v>0.44444444444444442</v>
      </c>
      <c r="F44" s="42">
        <v>0.21052631578947367</v>
      </c>
      <c r="G44" s="78">
        <v>6.4516129032258063E-2</v>
      </c>
      <c r="H44" s="42">
        <v>0.32653061224489793</v>
      </c>
      <c r="I44" s="42">
        <v>0.25</v>
      </c>
      <c r="J44" s="78">
        <v>0.21052631578947367</v>
      </c>
      <c r="K44" s="42">
        <v>0.19607843137254902</v>
      </c>
    </row>
    <row r="45" spans="1:11" x14ac:dyDescent="0.3">
      <c r="A45" s="32"/>
      <c r="C45" s="50" t="s">
        <v>192</v>
      </c>
      <c r="D45" s="73">
        <v>0.19631901840490798</v>
      </c>
      <c r="E45" s="78">
        <v>8.3333333333333329E-2</v>
      </c>
      <c r="F45" s="42">
        <v>0.21052631578947367</v>
      </c>
      <c r="G45" s="78">
        <v>0.29032258064516131</v>
      </c>
      <c r="H45" s="42">
        <v>6.1224489795918366E-2</v>
      </c>
      <c r="I45" s="42">
        <v>0.16666666666666666</v>
      </c>
      <c r="J45" s="78">
        <v>0.17543859649122806</v>
      </c>
      <c r="K45" s="42">
        <v>0.13725490196078433</v>
      </c>
    </row>
    <row r="46" spans="1:11" x14ac:dyDescent="0.3">
      <c r="A46" s="32"/>
      <c r="C46" s="50" t="s">
        <v>193</v>
      </c>
      <c r="D46" s="73">
        <v>8.5889570552147243E-2</v>
      </c>
      <c r="E46" s="78">
        <v>0.1111111111111111</v>
      </c>
      <c r="F46" s="42">
        <v>0.10526315789473684</v>
      </c>
      <c r="G46" s="78">
        <v>0.12903225806451613</v>
      </c>
      <c r="H46" s="42">
        <v>0.12244897959183673</v>
      </c>
      <c r="I46" s="42">
        <v>5.5555555555555552E-2</v>
      </c>
      <c r="J46" s="78">
        <v>7.0175438596491224E-2</v>
      </c>
      <c r="K46" s="42">
        <v>0.13725490196078433</v>
      </c>
    </row>
    <row r="47" spans="1:11" x14ac:dyDescent="0.3">
      <c r="A47" s="32"/>
      <c r="C47" s="58" t="s">
        <v>194</v>
      </c>
      <c r="D47" s="73">
        <v>1.2269938650306749E-2</v>
      </c>
      <c r="E47" s="78">
        <v>0</v>
      </c>
      <c r="F47" s="42">
        <v>0.10526315789473684</v>
      </c>
      <c r="G47" s="78">
        <v>0</v>
      </c>
      <c r="H47" s="42">
        <v>4.0816326530612242E-2</v>
      </c>
      <c r="I47" s="42">
        <v>0</v>
      </c>
      <c r="J47" s="78">
        <v>0</v>
      </c>
      <c r="K47" s="42">
        <v>3.9215686274509803E-2</v>
      </c>
    </row>
    <row r="48" spans="1:11" ht="15" hidden="1" x14ac:dyDescent="0.25">
      <c r="A48" s="32"/>
      <c r="C48" s="67" t="s">
        <v>140</v>
      </c>
      <c r="D48" s="73"/>
      <c r="E48" s="78"/>
      <c r="F48" s="42"/>
      <c r="G48" s="78"/>
      <c r="H48" s="42"/>
      <c r="I48" s="42"/>
      <c r="J48" s="78"/>
      <c r="K48" s="42"/>
    </row>
    <row r="49" spans="1:11" s="30" customFormat="1" x14ac:dyDescent="0.3">
      <c r="A49" s="31">
        <f>A38+1</f>
        <v>5</v>
      </c>
      <c r="B49" s="31" t="s">
        <v>228</v>
      </c>
      <c r="C49" s="31"/>
      <c r="D49" s="117"/>
      <c r="E49" s="72"/>
      <c r="F49" s="31"/>
      <c r="G49" s="72"/>
      <c r="H49" s="31"/>
      <c r="I49" s="31"/>
      <c r="J49" s="72"/>
      <c r="K49" s="31"/>
    </row>
    <row r="50" spans="1:11" x14ac:dyDescent="0.3">
      <c r="A50" s="32"/>
      <c r="C50" s="50" t="s">
        <v>195</v>
      </c>
      <c r="D50" s="73">
        <v>0.68125000000000002</v>
      </c>
      <c r="E50" s="78">
        <v>0.68571428571428572</v>
      </c>
      <c r="F50" s="42">
        <v>0.63157894736842102</v>
      </c>
      <c r="G50" s="78">
        <v>0.70967741935483875</v>
      </c>
      <c r="H50" s="42">
        <v>0.46875</v>
      </c>
      <c r="I50" s="42">
        <v>0.48888888888888887</v>
      </c>
      <c r="J50" s="78">
        <v>0.45070422535211269</v>
      </c>
      <c r="K50" s="42">
        <v>0.69230769230769229</v>
      </c>
    </row>
    <row r="51" spans="1:11" x14ac:dyDescent="0.3">
      <c r="A51" s="32"/>
      <c r="C51" s="44" t="s">
        <v>196</v>
      </c>
      <c r="D51" s="73">
        <v>0.18124999999999999</v>
      </c>
      <c r="E51" s="78">
        <v>0.11428571428571428</v>
      </c>
      <c r="F51" s="42">
        <v>0.21052631578947367</v>
      </c>
      <c r="G51" s="78">
        <v>0.12903225806451613</v>
      </c>
      <c r="H51" s="42">
        <v>0.203125</v>
      </c>
      <c r="I51" s="42">
        <v>0.28888888888888886</v>
      </c>
      <c r="J51" s="78">
        <v>0.21126760563380281</v>
      </c>
      <c r="K51" s="42">
        <v>0.13461538461538461</v>
      </c>
    </row>
    <row r="52" spans="1:11" x14ac:dyDescent="0.3">
      <c r="A52" s="32"/>
      <c r="C52" s="44" t="s">
        <v>197</v>
      </c>
      <c r="D52" s="73">
        <v>0.1125</v>
      </c>
      <c r="E52" s="78">
        <v>0.2</v>
      </c>
      <c r="F52" s="42">
        <v>0.10526315789473684</v>
      </c>
      <c r="G52" s="78">
        <v>0.12903225806451613</v>
      </c>
      <c r="H52" s="42">
        <v>0.1875</v>
      </c>
      <c r="I52" s="42">
        <v>0.13333333333333333</v>
      </c>
      <c r="J52" s="78">
        <v>0.18309859154929578</v>
      </c>
      <c r="K52" s="42">
        <v>0.13461538461538461</v>
      </c>
    </row>
    <row r="53" spans="1:11" x14ac:dyDescent="0.3">
      <c r="A53" s="32"/>
      <c r="C53" s="44" t="s">
        <v>198</v>
      </c>
      <c r="D53" s="73">
        <v>2.5000000000000001E-2</v>
      </c>
      <c r="E53" s="78">
        <v>0</v>
      </c>
      <c r="F53" s="42">
        <v>5.2631578947368418E-2</v>
      </c>
      <c r="G53" s="78">
        <v>3.2258064516129031E-2</v>
      </c>
      <c r="H53" s="42">
        <v>0.140625</v>
      </c>
      <c r="I53" s="42">
        <v>8.8888888888888892E-2</v>
      </c>
      <c r="J53" s="78">
        <v>0.15492957746478872</v>
      </c>
      <c r="K53" s="42">
        <v>3.8461538461538464E-2</v>
      </c>
    </row>
    <row r="54" spans="1:11" ht="15" hidden="1" x14ac:dyDescent="0.25">
      <c r="A54" s="32"/>
      <c r="C54" s="67" t="s">
        <v>140</v>
      </c>
      <c r="D54" s="73"/>
      <c r="E54" s="78"/>
      <c r="F54" s="42"/>
      <c r="G54" s="78"/>
      <c r="H54" s="42"/>
      <c r="I54" s="42"/>
      <c r="J54" s="78"/>
      <c r="K54" s="42"/>
    </row>
    <row r="55" spans="1:11" s="30" customFormat="1" x14ac:dyDescent="0.3">
      <c r="A55" s="31">
        <f>A49+1</f>
        <v>6</v>
      </c>
      <c r="B55" s="31" t="s">
        <v>227</v>
      </c>
      <c r="C55" s="31"/>
      <c r="D55" s="117"/>
      <c r="E55" s="72"/>
      <c r="F55" s="31"/>
      <c r="G55" s="72"/>
      <c r="H55" s="31"/>
      <c r="I55" s="31"/>
      <c r="J55" s="72"/>
      <c r="K55" s="31"/>
    </row>
    <row r="56" spans="1:11" x14ac:dyDescent="0.3">
      <c r="A56" s="32"/>
      <c r="C56" s="43" t="s">
        <v>199</v>
      </c>
      <c r="D56" s="73">
        <v>3.5502958579881658E-2</v>
      </c>
      <c r="E56" s="78">
        <v>2.8571428571428571E-2</v>
      </c>
      <c r="F56" s="42">
        <v>0</v>
      </c>
      <c r="G56" s="78">
        <v>3.2258064516129031E-2</v>
      </c>
      <c r="H56" s="42">
        <v>0</v>
      </c>
      <c r="I56" s="42">
        <v>6.8965517241379309E-2</v>
      </c>
      <c r="J56" s="78">
        <v>3.2258064516129031E-2</v>
      </c>
      <c r="K56" s="42">
        <v>3.7037037037037035E-2</v>
      </c>
    </row>
    <row r="57" spans="1:11" x14ac:dyDescent="0.3">
      <c r="A57" s="32"/>
      <c r="C57" s="43" t="s">
        <v>200</v>
      </c>
      <c r="D57" s="73">
        <v>1.1834319526627219E-2</v>
      </c>
      <c r="E57" s="78">
        <v>0</v>
      </c>
      <c r="F57" s="42">
        <v>0</v>
      </c>
      <c r="G57" s="78">
        <v>6.4516129032258063E-2</v>
      </c>
      <c r="H57" s="42">
        <v>0</v>
      </c>
      <c r="I57" s="42">
        <v>0</v>
      </c>
      <c r="J57" s="78">
        <v>6.4516129032258063E-2</v>
      </c>
      <c r="K57" s="42">
        <v>3.7037037037037035E-2</v>
      </c>
    </row>
    <row r="58" spans="1:11" x14ac:dyDescent="0.3">
      <c r="A58" s="32"/>
      <c r="C58" s="43" t="s">
        <v>183</v>
      </c>
      <c r="D58" s="126">
        <v>0.1242603550295858</v>
      </c>
      <c r="E58" s="78">
        <v>5.7142857142857141E-2</v>
      </c>
      <c r="F58" s="42">
        <v>0.35714285714285715</v>
      </c>
      <c r="G58" s="78">
        <v>0.12903225806451613</v>
      </c>
      <c r="H58" s="42">
        <v>0.13793103448275862</v>
      </c>
      <c r="I58" s="42">
        <v>3.4482758620689655E-2</v>
      </c>
      <c r="J58" s="78">
        <v>0.16129032258064516</v>
      </c>
      <c r="K58" s="42">
        <v>0.18518518518518517</v>
      </c>
    </row>
    <row r="59" spans="1:11" x14ac:dyDescent="0.3">
      <c r="A59" s="32"/>
      <c r="C59" s="43" t="s">
        <v>201</v>
      </c>
      <c r="D59" s="73">
        <v>0.10059171597633136</v>
      </c>
      <c r="E59" s="78">
        <v>0.14285714285714285</v>
      </c>
      <c r="F59" s="42">
        <v>7.1428571428571425E-2</v>
      </c>
      <c r="G59" s="78">
        <v>9.6774193548387094E-2</v>
      </c>
      <c r="H59" s="42">
        <v>0.10344827586206896</v>
      </c>
      <c r="I59" s="42">
        <v>0.13793103448275862</v>
      </c>
      <c r="J59" s="78">
        <v>6.4516129032258063E-2</v>
      </c>
      <c r="K59" s="42">
        <v>0.1111111111111111</v>
      </c>
    </row>
    <row r="60" spans="1:11" x14ac:dyDescent="0.3">
      <c r="A60" s="32"/>
      <c r="C60" s="43" t="s">
        <v>202</v>
      </c>
      <c r="D60" s="73">
        <v>0.70414201183431957</v>
      </c>
      <c r="E60" s="78">
        <v>0.74285714285714288</v>
      </c>
      <c r="F60" s="42">
        <v>0.5714285714285714</v>
      </c>
      <c r="G60" s="78">
        <v>0.64516129032258063</v>
      </c>
      <c r="H60" s="42">
        <v>0.75862068965517238</v>
      </c>
      <c r="I60" s="42">
        <v>0.75862068965517238</v>
      </c>
      <c r="J60" s="78">
        <v>0.64516129032258063</v>
      </c>
      <c r="K60" s="42">
        <v>0.59259259259259256</v>
      </c>
    </row>
    <row r="61" spans="1:11" x14ac:dyDescent="0.3">
      <c r="A61" s="32"/>
      <c r="C61" s="43" t="s">
        <v>198</v>
      </c>
      <c r="D61" s="73">
        <v>2.3668639053254437E-2</v>
      </c>
      <c r="E61" s="78">
        <v>2.8571428571428571E-2</v>
      </c>
      <c r="F61" s="42">
        <v>0</v>
      </c>
      <c r="G61" s="78">
        <v>3.2258064516129031E-2</v>
      </c>
      <c r="H61" s="42">
        <v>0</v>
      </c>
      <c r="I61" s="42">
        <v>0</v>
      </c>
      <c r="J61" s="78">
        <v>3.2258064516129031E-2</v>
      </c>
      <c r="K61" s="42">
        <v>3.7037037037037035E-2</v>
      </c>
    </row>
    <row r="62" spans="1:11" ht="15" hidden="1" x14ac:dyDescent="0.25">
      <c r="A62" s="32"/>
      <c r="C62" s="67" t="s">
        <v>140</v>
      </c>
      <c r="D62" s="73"/>
      <c r="E62" s="78"/>
      <c r="F62" s="42"/>
      <c r="G62" s="78"/>
      <c r="H62" s="42"/>
      <c r="I62" s="42"/>
      <c r="J62" s="78"/>
      <c r="K62" s="42"/>
    </row>
    <row r="63" spans="1:11" s="30" customFormat="1" x14ac:dyDescent="0.3">
      <c r="A63" s="31">
        <f>A55+1</f>
        <v>7</v>
      </c>
      <c r="B63" s="31" t="s">
        <v>226</v>
      </c>
      <c r="C63" s="31"/>
      <c r="D63" s="117"/>
      <c r="E63" s="72"/>
      <c r="F63" s="31"/>
      <c r="G63" s="72"/>
      <c r="H63" s="31"/>
      <c r="I63" s="31"/>
      <c r="J63" s="72"/>
      <c r="K63" s="31"/>
    </row>
    <row r="64" spans="1:11" x14ac:dyDescent="0.3">
      <c r="A64" s="32"/>
      <c r="C64" s="43" t="s">
        <v>203</v>
      </c>
      <c r="D64" s="73">
        <v>0.43209876543209874</v>
      </c>
      <c r="E64" s="78">
        <v>0.40740740740740738</v>
      </c>
      <c r="F64" s="42">
        <v>0.625</v>
      </c>
      <c r="G64" s="78">
        <v>0.63636363636363635</v>
      </c>
      <c r="H64" s="42">
        <v>0.34210526315789475</v>
      </c>
      <c r="I64" s="42">
        <v>0.16</v>
      </c>
      <c r="J64" s="78">
        <v>0.29729729729729731</v>
      </c>
      <c r="K64" s="42">
        <v>0.55555555555555558</v>
      </c>
    </row>
    <row r="65" spans="1:11" x14ac:dyDescent="0.3">
      <c r="A65" s="32"/>
      <c r="C65" s="43" t="s">
        <v>204</v>
      </c>
      <c r="D65" s="73">
        <v>0.55555555555555558</v>
      </c>
      <c r="E65" s="78">
        <v>0.59259259259259256</v>
      </c>
      <c r="F65" s="42">
        <v>0.375</v>
      </c>
      <c r="G65" s="78">
        <v>0.27272727272727271</v>
      </c>
      <c r="H65" s="42">
        <v>0.44736842105263158</v>
      </c>
      <c r="I65" s="42">
        <v>0.76</v>
      </c>
      <c r="J65" s="78">
        <v>0.43243243243243246</v>
      </c>
      <c r="K65" s="42">
        <v>0.3888888888888889</v>
      </c>
    </row>
    <row r="66" spans="1:11" x14ac:dyDescent="0.3">
      <c r="A66" s="32"/>
      <c r="C66" s="43" t="s">
        <v>205</v>
      </c>
      <c r="D66" s="73">
        <v>1.2345679012345678E-2</v>
      </c>
      <c r="E66" s="78">
        <v>0</v>
      </c>
      <c r="F66" s="42">
        <v>0</v>
      </c>
      <c r="G66" s="78">
        <v>9.0909090909090912E-2</v>
      </c>
      <c r="H66" s="42">
        <v>0.21052631578947367</v>
      </c>
      <c r="I66" s="42">
        <v>0.08</v>
      </c>
      <c r="J66" s="78">
        <v>0.27027027027027029</v>
      </c>
      <c r="K66" s="42">
        <v>5.5555555555555552E-2</v>
      </c>
    </row>
    <row r="67" spans="1:11" ht="15" hidden="1" x14ac:dyDescent="0.25">
      <c r="A67" s="32"/>
      <c r="C67" s="67" t="s">
        <v>140</v>
      </c>
      <c r="D67" s="73"/>
      <c r="E67" s="78"/>
      <c r="F67" s="42"/>
      <c r="G67" s="78"/>
      <c r="H67" s="42"/>
      <c r="I67" s="42"/>
      <c r="J67" s="78"/>
      <c r="K67" s="42"/>
    </row>
    <row r="68" spans="1:11" s="30" customFormat="1" x14ac:dyDescent="0.3">
      <c r="A68" s="31">
        <f>A63+1</f>
        <v>8</v>
      </c>
      <c r="B68" s="31" t="s">
        <v>225</v>
      </c>
      <c r="C68" s="31"/>
      <c r="D68" s="117"/>
      <c r="E68" s="72"/>
      <c r="F68" s="31"/>
      <c r="G68" s="72"/>
      <c r="H68" s="31"/>
      <c r="I68" s="31"/>
      <c r="J68" s="72"/>
      <c r="K68" s="31"/>
    </row>
    <row r="69" spans="1:11" x14ac:dyDescent="0.3">
      <c r="A69" s="32"/>
      <c r="C69" s="127" t="s">
        <v>206</v>
      </c>
      <c r="D69" s="73">
        <v>7.586206896551724E-2</v>
      </c>
      <c r="E69" s="78">
        <v>6.0606060606060608E-2</v>
      </c>
      <c r="F69" s="42">
        <v>0</v>
      </c>
      <c r="G69" s="78">
        <v>7.1428571428571425E-2</v>
      </c>
      <c r="H69" s="42">
        <v>3.8461538461538464E-2</v>
      </c>
      <c r="I69" s="42">
        <v>0.14814814814814814</v>
      </c>
      <c r="J69" s="78">
        <v>0.10344827586206896</v>
      </c>
      <c r="K69" s="42">
        <v>7.3170731707317069E-2</v>
      </c>
    </row>
    <row r="70" spans="1:11" x14ac:dyDescent="0.3">
      <c r="A70" s="32"/>
      <c r="C70" s="127" t="s">
        <v>207</v>
      </c>
      <c r="D70" s="73">
        <v>0.92413793103448272</v>
      </c>
      <c r="E70" s="78">
        <v>0.93939393939393945</v>
      </c>
      <c r="F70" s="42">
        <v>1</v>
      </c>
      <c r="G70" s="78">
        <v>0.9285714285714286</v>
      </c>
      <c r="H70" s="42">
        <v>0.96153846153846156</v>
      </c>
      <c r="I70" s="42">
        <v>0.85185185185185186</v>
      </c>
      <c r="J70" s="78">
        <v>0.89655172413793105</v>
      </c>
      <c r="K70" s="42">
        <v>0.92682926829268297</v>
      </c>
    </row>
    <row r="71" spans="1:11" ht="15" hidden="1" x14ac:dyDescent="0.25">
      <c r="A71" s="32"/>
      <c r="C71" s="67" t="s">
        <v>140</v>
      </c>
      <c r="D71" s="118"/>
      <c r="E71" s="106"/>
      <c r="F71" s="105"/>
      <c r="G71" s="106"/>
      <c r="H71" s="105"/>
      <c r="I71" s="105"/>
      <c r="J71" s="106"/>
      <c r="K71" s="105"/>
    </row>
    <row r="72" spans="1:11" s="30" customFormat="1" ht="15" hidden="1" x14ac:dyDescent="0.25">
      <c r="A72" s="32">
        <f>A70+0.1</f>
        <v>0.1</v>
      </c>
      <c r="B72" s="31" t="s">
        <v>164</v>
      </c>
      <c r="C72" s="49"/>
      <c r="D72" s="119"/>
      <c r="E72" s="75"/>
      <c r="G72" s="84"/>
      <c r="J72" s="84"/>
    </row>
    <row r="73" spans="1:11" ht="15" hidden="1" x14ac:dyDescent="0.25">
      <c r="A73" s="32">
        <f t="shared" ref="A73:A83" si="0">A72+0.1</f>
        <v>0.2</v>
      </c>
      <c r="C73" s="43" t="s">
        <v>76</v>
      </c>
      <c r="D73" s="118"/>
      <c r="E73" s="106"/>
      <c r="F73" s="105"/>
      <c r="G73" s="106"/>
      <c r="H73" s="105"/>
      <c r="I73" s="105"/>
      <c r="J73" s="106"/>
      <c r="K73" s="105"/>
    </row>
    <row r="74" spans="1:11" ht="15" hidden="1" x14ac:dyDescent="0.25">
      <c r="A74" s="32">
        <f t="shared" si="0"/>
        <v>0.30000000000000004</v>
      </c>
      <c r="C74" s="43" t="s">
        <v>26</v>
      </c>
      <c r="D74" s="118"/>
      <c r="E74" s="106"/>
      <c r="F74" s="105"/>
      <c r="G74" s="106"/>
      <c r="H74" s="105"/>
      <c r="I74" s="105"/>
      <c r="J74" s="106"/>
      <c r="K74" s="105"/>
    </row>
    <row r="75" spans="1:11" ht="15" hidden="1" x14ac:dyDescent="0.25">
      <c r="A75" s="32">
        <f t="shared" si="0"/>
        <v>0.4</v>
      </c>
      <c r="C75" s="43" t="s">
        <v>27</v>
      </c>
      <c r="D75" s="118"/>
      <c r="E75" s="106"/>
      <c r="F75" s="105"/>
      <c r="G75" s="106"/>
      <c r="H75" s="105"/>
      <c r="I75" s="105"/>
      <c r="J75" s="106"/>
      <c r="K75" s="105"/>
    </row>
    <row r="76" spans="1:11" ht="15" hidden="1" x14ac:dyDescent="0.25">
      <c r="A76" s="32">
        <f t="shared" si="0"/>
        <v>0.5</v>
      </c>
      <c r="C76" s="43" t="s">
        <v>28</v>
      </c>
      <c r="D76" s="118"/>
      <c r="E76" s="106"/>
      <c r="F76" s="105"/>
      <c r="G76" s="106"/>
      <c r="H76" s="105"/>
      <c r="I76" s="105"/>
      <c r="J76" s="106"/>
      <c r="K76" s="105"/>
    </row>
    <row r="77" spans="1:11" ht="15" hidden="1" x14ac:dyDescent="0.25">
      <c r="A77" s="32">
        <f t="shared" si="0"/>
        <v>0.6</v>
      </c>
      <c r="C77" s="43" t="s">
        <v>17</v>
      </c>
      <c r="D77" s="118"/>
      <c r="E77" s="106"/>
      <c r="F77" s="105"/>
      <c r="G77" s="106"/>
      <c r="H77" s="105"/>
      <c r="I77" s="105"/>
      <c r="J77" s="106"/>
      <c r="K77" s="105"/>
    </row>
    <row r="78" spans="1:11" ht="15" hidden="1" x14ac:dyDescent="0.25">
      <c r="A78" s="32">
        <f t="shared" si="0"/>
        <v>0.7</v>
      </c>
      <c r="C78" s="43" t="s">
        <v>2</v>
      </c>
      <c r="D78" s="118"/>
      <c r="E78" s="106"/>
      <c r="F78" s="105"/>
      <c r="G78" s="106"/>
      <c r="H78" s="105"/>
      <c r="I78" s="105"/>
      <c r="J78" s="106"/>
      <c r="K78" s="105"/>
    </row>
    <row r="79" spans="1:11" s="30" customFormat="1" ht="15" hidden="1" x14ac:dyDescent="0.25">
      <c r="A79" s="32">
        <f t="shared" si="0"/>
        <v>0.79999999999999993</v>
      </c>
      <c r="B79" s="31" t="s">
        <v>165</v>
      </c>
      <c r="C79" s="49"/>
      <c r="D79" s="119"/>
      <c r="E79" s="75"/>
      <c r="G79" s="84"/>
      <c r="J79" s="84"/>
    </row>
    <row r="80" spans="1:11" ht="15" hidden="1" x14ac:dyDescent="0.25">
      <c r="A80" s="32">
        <f t="shared" si="0"/>
        <v>0.89999999999999991</v>
      </c>
      <c r="C80" s="43" t="s">
        <v>5</v>
      </c>
      <c r="D80" s="118"/>
      <c r="E80" s="106"/>
      <c r="F80" s="105"/>
      <c r="G80" s="106"/>
      <c r="H80" s="105"/>
      <c r="I80" s="105"/>
      <c r="J80" s="106"/>
      <c r="K80" s="105"/>
    </row>
    <row r="81" spans="1:11" ht="15" hidden="1" x14ac:dyDescent="0.25">
      <c r="A81" s="32">
        <f t="shared" si="0"/>
        <v>0.99999999999999989</v>
      </c>
      <c r="C81" s="43" t="s">
        <v>25</v>
      </c>
      <c r="D81" s="118"/>
      <c r="E81" s="106"/>
      <c r="F81" s="105"/>
      <c r="G81" s="106"/>
      <c r="H81" s="105"/>
      <c r="I81" s="105"/>
      <c r="J81" s="106"/>
      <c r="K81" s="105"/>
    </row>
    <row r="82" spans="1:11" ht="15" hidden="1" x14ac:dyDescent="0.25">
      <c r="A82" s="32">
        <f t="shared" si="0"/>
        <v>1.0999999999999999</v>
      </c>
      <c r="C82" s="43" t="s">
        <v>17</v>
      </c>
      <c r="D82" s="118"/>
      <c r="E82" s="106"/>
      <c r="F82" s="105"/>
      <c r="G82" s="106"/>
      <c r="H82" s="105"/>
      <c r="I82" s="105"/>
      <c r="J82" s="106"/>
      <c r="K82" s="105"/>
    </row>
    <row r="83" spans="1:11" ht="15" hidden="1" x14ac:dyDescent="0.25">
      <c r="A83" s="32">
        <f t="shared" si="0"/>
        <v>1.2</v>
      </c>
      <c r="C83" s="43" t="s">
        <v>2</v>
      </c>
      <c r="D83" s="118"/>
      <c r="E83" s="106"/>
      <c r="F83" s="105"/>
      <c r="G83" s="106"/>
      <c r="H83" s="105"/>
      <c r="I83" s="105"/>
      <c r="J83" s="106"/>
      <c r="K83" s="105"/>
    </row>
    <row r="84" spans="1:11" ht="15" hidden="1" x14ac:dyDescent="0.25">
      <c r="A84" s="32"/>
      <c r="C84" s="67" t="s">
        <v>140</v>
      </c>
      <c r="D84" s="118"/>
      <c r="E84" s="106"/>
      <c r="F84" s="105"/>
      <c r="G84" s="106"/>
      <c r="H84" s="105"/>
      <c r="I84" s="105"/>
      <c r="J84" s="106"/>
      <c r="K84" s="105"/>
    </row>
    <row r="85" spans="1:11" s="30" customFormat="1" x14ac:dyDescent="0.3">
      <c r="A85" s="31">
        <f>A68+1</f>
        <v>9</v>
      </c>
      <c r="B85" s="31" t="s">
        <v>224</v>
      </c>
      <c r="C85" s="31"/>
      <c r="D85" s="117"/>
      <c r="E85" s="72"/>
      <c r="F85" s="31"/>
      <c r="G85" s="72"/>
      <c r="H85" s="31"/>
      <c r="I85" s="31"/>
      <c r="J85" s="72"/>
      <c r="K85" s="31"/>
    </row>
    <row r="86" spans="1:11" x14ac:dyDescent="0.3">
      <c r="A86" s="32"/>
      <c r="C86" s="127" t="s">
        <v>206</v>
      </c>
      <c r="D86" s="73">
        <v>0.12080536912751678</v>
      </c>
      <c r="E86" s="78">
        <v>5.8823529411764705E-2</v>
      </c>
      <c r="F86" s="42">
        <v>0.16666666666666666</v>
      </c>
      <c r="G86" s="78">
        <v>0.21875</v>
      </c>
      <c r="H86" s="42">
        <v>3.8461538461538464E-2</v>
      </c>
      <c r="I86" s="42">
        <v>0.21428571428571427</v>
      </c>
      <c r="J86" s="78">
        <v>0.18181818181818182</v>
      </c>
      <c r="K86" s="42">
        <v>9.3023255813953487E-2</v>
      </c>
    </row>
    <row r="87" spans="1:11" x14ac:dyDescent="0.3">
      <c r="A87" s="32"/>
      <c r="C87" s="127" t="s">
        <v>208</v>
      </c>
      <c r="D87" s="73">
        <v>1.3422818791946308E-2</v>
      </c>
      <c r="E87" s="78">
        <v>0</v>
      </c>
      <c r="F87" s="42">
        <v>5.5555555555555552E-2</v>
      </c>
      <c r="G87" s="78">
        <v>3.125E-2</v>
      </c>
      <c r="H87" s="42">
        <v>0</v>
      </c>
      <c r="I87" s="42">
        <v>7.1428571428571425E-2</v>
      </c>
      <c r="J87" s="78">
        <v>6.8181818181818177E-2</v>
      </c>
      <c r="K87" s="42">
        <v>0</v>
      </c>
    </row>
    <row r="88" spans="1:11" x14ac:dyDescent="0.3">
      <c r="A88" s="32"/>
      <c r="C88" s="127" t="s">
        <v>209</v>
      </c>
      <c r="D88" s="73">
        <v>0.37583892617449666</v>
      </c>
      <c r="E88" s="78">
        <v>0.47058823529411764</v>
      </c>
      <c r="F88" s="42">
        <v>0.3888888888888889</v>
      </c>
      <c r="G88" s="78">
        <v>0.28125</v>
      </c>
      <c r="H88" s="42">
        <v>0.30769230769230771</v>
      </c>
      <c r="I88" s="42">
        <v>0.4642857142857143</v>
      </c>
      <c r="J88" s="78">
        <v>0.25</v>
      </c>
      <c r="K88" s="42">
        <v>0.39534883720930231</v>
      </c>
    </row>
    <row r="89" spans="1:11" x14ac:dyDescent="0.3">
      <c r="A89" s="32"/>
      <c r="C89" s="127" t="s">
        <v>210</v>
      </c>
      <c r="D89" s="73">
        <v>0.39597315436241609</v>
      </c>
      <c r="E89" s="78">
        <v>0.3235294117647059</v>
      </c>
      <c r="F89" s="42">
        <v>0.22222222222222221</v>
      </c>
      <c r="G89" s="78">
        <v>0.4375</v>
      </c>
      <c r="H89" s="42">
        <v>0.57692307692307687</v>
      </c>
      <c r="I89" s="42">
        <v>0.14285714285714285</v>
      </c>
      <c r="J89" s="78">
        <v>0.43181818181818182</v>
      </c>
      <c r="K89" s="42">
        <v>0.39534883720930231</v>
      </c>
    </row>
    <row r="90" spans="1:11" x14ac:dyDescent="0.3">
      <c r="A90" s="32"/>
      <c r="C90" s="67" t="s">
        <v>182</v>
      </c>
      <c r="D90" s="73">
        <v>9.3959731543624164E-2</v>
      </c>
      <c r="E90" s="78">
        <v>0.14705882352941177</v>
      </c>
      <c r="F90" s="42">
        <v>0.16666666666666666</v>
      </c>
      <c r="G90" s="78">
        <v>3.125E-2</v>
      </c>
      <c r="H90" s="42">
        <v>7.6923076923076927E-2</v>
      </c>
      <c r="I90" s="42">
        <v>0.10714285714285714</v>
      </c>
      <c r="J90" s="78">
        <v>6.8181818181818177E-2</v>
      </c>
      <c r="K90" s="42">
        <v>0.11627906976744186</v>
      </c>
    </row>
    <row r="91" spans="1:11" ht="15" hidden="1" x14ac:dyDescent="0.25">
      <c r="A91" s="32"/>
      <c r="B91" s="31"/>
      <c r="C91" s="31"/>
      <c r="D91" s="73"/>
      <c r="E91" s="78"/>
      <c r="F91" s="42"/>
      <c r="G91" s="78"/>
      <c r="H91" s="42"/>
      <c r="I91" s="42"/>
      <c r="J91" s="78"/>
      <c r="K91" s="42"/>
    </row>
    <row r="92" spans="1:11" s="30" customFormat="1" x14ac:dyDescent="0.3">
      <c r="A92" s="31">
        <f>A85+1</f>
        <v>10</v>
      </c>
      <c r="B92" s="31" t="s">
        <v>223</v>
      </c>
      <c r="C92" s="31"/>
      <c r="D92" s="117"/>
      <c r="E92" s="72"/>
      <c r="F92" s="31"/>
      <c r="G92" s="72"/>
      <c r="H92" s="31"/>
      <c r="I92" s="31"/>
      <c r="J92" s="72"/>
      <c r="K92" s="31"/>
    </row>
    <row r="93" spans="1:11" x14ac:dyDescent="0.3">
      <c r="A93" s="32"/>
      <c r="C93" s="127" t="s">
        <v>206</v>
      </c>
      <c r="D93" s="73">
        <v>6.4935064935064939E-3</v>
      </c>
      <c r="E93" s="78">
        <v>0</v>
      </c>
      <c r="F93" s="42">
        <v>0</v>
      </c>
      <c r="G93" s="78">
        <v>0</v>
      </c>
      <c r="H93" s="42">
        <v>0</v>
      </c>
      <c r="I93" s="42">
        <v>0</v>
      </c>
      <c r="J93" s="78">
        <v>0</v>
      </c>
      <c r="K93" s="42">
        <v>0</v>
      </c>
    </row>
    <row r="94" spans="1:11" x14ac:dyDescent="0.3">
      <c r="A94" s="32"/>
      <c r="C94" s="127" t="s">
        <v>207</v>
      </c>
      <c r="D94" s="73">
        <v>0.99350649350649356</v>
      </c>
      <c r="E94" s="78">
        <v>1</v>
      </c>
      <c r="F94" s="42">
        <v>1</v>
      </c>
      <c r="G94" s="78">
        <v>1</v>
      </c>
      <c r="H94" s="42">
        <v>1</v>
      </c>
      <c r="I94" s="42">
        <v>1</v>
      </c>
      <c r="J94" s="78">
        <v>1</v>
      </c>
      <c r="K94" s="42">
        <v>1</v>
      </c>
    </row>
    <row r="95" spans="1:11" ht="15" hidden="1" x14ac:dyDescent="0.25">
      <c r="A95" s="32"/>
      <c r="C95" s="127"/>
      <c r="D95" s="73"/>
      <c r="E95" s="78"/>
      <c r="F95" s="42"/>
      <c r="G95" s="78"/>
      <c r="H95" s="42"/>
      <c r="I95" s="42"/>
      <c r="J95" s="78"/>
      <c r="K95" s="42"/>
    </row>
    <row r="96" spans="1:11" s="30" customFormat="1" x14ac:dyDescent="0.3">
      <c r="A96" s="31">
        <f>A92+1</f>
        <v>11</v>
      </c>
      <c r="B96" s="31" t="s">
        <v>222</v>
      </c>
      <c r="C96" s="31"/>
      <c r="D96" s="117"/>
      <c r="E96" s="72"/>
      <c r="F96" s="31"/>
      <c r="G96" s="72"/>
      <c r="H96" s="31"/>
      <c r="I96" s="31"/>
      <c r="J96" s="72"/>
      <c r="K96" s="31"/>
    </row>
    <row r="97" spans="1:11" x14ac:dyDescent="0.3">
      <c r="A97" s="32"/>
      <c r="C97" s="44" t="s">
        <v>211</v>
      </c>
      <c r="D97" s="73">
        <v>1.9736842105263157E-2</v>
      </c>
      <c r="E97" s="78">
        <v>5.8823529411764705E-2</v>
      </c>
      <c r="F97" s="42">
        <v>0</v>
      </c>
      <c r="G97" s="78">
        <v>0</v>
      </c>
      <c r="H97" s="42">
        <v>7.1428571428571425E-2</v>
      </c>
      <c r="I97" s="42">
        <v>3.125E-2</v>
      </c>
      <c r="J97" s="78">
        <v>8.8235294117647065E-2</v>
      </c>
      <c r="K97" s="42">
        <v>0</v>
      </c>
    </row>
    <row r="98" spans="1:11" x14ac:dyDescent="0.3">
      <c r="A98" s="32"/>
      <c r="C98" s="44" t="s">
        <v>212</v>
      </c>
      <c r="D98" s="73">
        <v>0.75657894736842102</v>
      </c>
      <c r="E98" s="78">
        <v>0.70588235294117652</v>
      </c>
      <c r="F98" s="42">
        <v>0.73333333333333328</v>
      </c>
      <c r="G98" s="78">
        <v>0.80645161290322576</v>
      </c>
      <c r="H98" s="42">
        <v>0.7142857142857143</v>
      </c>
      <c r="I98" s="42">
        <v>0.5</v>
      </c>
      <c r="J98" s="78">
        <v>0.6470588235294118</v>
      </c>
      <c r="K98" s="42">
        <v>0.79069767441860461</v>
      </c>
    </row>
    <row r="99" spans="1:11" x14ac:dyDescent="0.3">
      <c r="A99" s="32"/>
      <c r="C99" s="44" t="s">
        <v>213</v>
      </c>
      <c r="D99" s="73">
        <v>1.9736842105263157E-2</v>
      </c>
      <c r="E99" s="78">
        <v>0</v>
      </c>
      <c r="F99" s="42">
        <v>0</v>
      </c>
      <c r="G99" s="78">
        <v>0</v>
      </c>
      <c r="H99" s="42">
        <v>3.5714285714285712E-2</v>
      </c>
      <c r="I99" s="42">
        <v>9.375E-2</v>
      </c>
      <c r="J99" s="78">
        <v>2.9411764705882353E-2</v>
      </c>
      <c r="K99" s="42">
        <v>0</v>
      </c>
    </row>
    <row r="100" spans="1:11" x14ac:dyDescent="0.3">
      <c r="A100" s="32"/>
      <c r="C100" s="44" t="s">
        <v>214</v>
      </c>
      <c r="D100" s="73">
        <v>0.15789473684210525</v>
      </c>
      <c r="E100" s="78">
        <v>0.17647058823529413</v>
      </c>
      <c r="F100" s="42">
        <v>6.6666666666666666E-2</v>
      </c>
      <c r="G100" s="78">
        <v>0.19354838709677419</v>
      </c>
      <c r="H100" s="42">
        <v>0.17857142857142858</v>
      </c>
      <c r="I100" s="42">
        <v>0.1875</v>
      </c>
      <c r="J100" s="78">
        <v>0.20588235294117646</v>
      </c>
      <c r="K100" s="42">
        <v>0.11627906976744186</v>
      </c>
    </row>
    <row r="101" spans="1:11" x14ac:dyDescent="0.3">
      <c r="A101" s="32"/>
      <c r="C101" s="44" t="s">
        <v>215</v>
      </c>
      <c r="D101" s="73">
        <v>4.6052631578947366E-2</v>
      </c>
      <c r="E101" s="78">
        <v>5.8823529411764705E-2</v>
      </c>
      <c r="F101" s="42">
        <v>0.2</v>
      </c>
      <c r="G101" s="78">
        <v>0</v>
      </c>
      <c r="H101" s="42">
        <v>0</v>
      </c>
      <c r="I101" s="42">
        <v>0.1875</v>
      </c>
      <c r="J101" s="78">
        <v>2.9411764705882353E-2</v>
      </c>
      <c r="K101" s="42">
        <v>9.3023255813953487E-2</v>
      </c>
    </row>
    <row r="102" spans="1:11" ht="15" hidden="1" x14ac:dyDescent="0.25">
      <c r="A102" s="32"/>
      <c r="C102" s="67" t="s">
        <v>140</v>
      </c>
      <c r="D102" s="125"/>
      <c r="E102" s="78"/>
      <c r="F102" s="42"/>
      <c r="G102" s="78"/>
      <c r="H102" s="42"/>
      <c r="I102" s="42"/>
      <c r="J102" s="78"/>
      <c r="K102" s="42"/>
    </row>
    <row r="103" spans="1:11" s="30" customFormat="1" x14ac:dyDescent="0.3">
      <c r="A103" s="31">
        <f>A96+1</f>
        <v>12</v>
      </c>
      <c r="B103" s="31" t="s">
        <v>221</v>
      </c>
      <c r="C103" s="31"/>
      <c r="D103" s="117"/>
      <c r="E103" s="72"/>
      <c r="F103" s="31"/>
      <c r="G103" s="72"/>
      <c r="H103" s="31"/>
      <c r="I103" s="31"/>
      <c r="J103" s="72"/>
      <c r="K103" s="31"/>
    </row>
    <row r="104" spans="1:11" x14ac:dyDescent="0.3">
      <c r="A104" s="32"/>
      <c r="C104" s="44" t="s">
        <v>216</v>
      </c>
      <c r="D104" s="73">
        <v>0.6074074074074074</v>
      </c>
      <c r="E104" s="78">
        <v>0.76</v>
      </c>
      <c r="F104" s="42">
        <v>0.6</v>
      </c>
      <c r="G104" s="78">
        <v>0.46666666666666667</v>
      </c>
      <c r="H104" s="42">
        <v>0.66666666666666663</v>
      </c>
      <c r="I104" s="42">
        <v>0.625</v>
      </c>
      <c r="J104" s="78">
        <v>0.58333333333333337</v>
      </c>
      <c r="K104" s="42">
        <v>0.58974358974358976</v>
      </c>
    </row>
    <row r="105" spans="1:11" x14ac:dyDescent="0.3">
      <c r="A105" s="32"/>
      <c r="C105" s="44" t="s">
        <v>217</v>
      </c>
      <c r="D105" s="73">
        <v>0.32592592592592595</v>
      </c>
      <c r="E105" s="78">
        <v>0.4</v>
      </c>
      <c r="F105" s="42">
        <v>0.46666666666666667</v>
      </c>
      <c r="G105" s="78">
        <v>0.13333333333333333</v>
      </c>
      <c r="H105" s="42">
        <v>0.38461538461538464</v>
      </c>
      <c r="I105" s="42">
        <v>0.45833333333333331</v>
      </c>
      <c r="J105" s="78">
        <v>0.25</v>
      </c>
      <c r="K105" s="42">
        <v>0.33333333333333331</v>
      </c>
    </row>
    <row r="106" spans="1:11" x14ac:dyDescent="0.3">
      <c r="A106" s="32"/>
      <c r="C106" s="44" t="s">
        <v>218</v>
      </c>
      <c r="D106" s="73">
        <v>7.407407407407407E-2</v>
      </c>
      <c r="E106" s="78">
        <v>0.16</v>
      </c>
      <c r="F106" s="42">
        <v>0.13333333333333333</v>
      </c>
      <c r="G106" s="78">
        <v>0</v>
      </c>
      <c r="H106" s="42">
        <v>0.12820512820512819</v>
      </c>
      <c r="I106" s="42">
        <v>4.1666666666666664E-2</v>
      </c>
      <c r="J106" s="78">
        <v>2.0833333333333332E-2</v>
      </c>
      <c r="K106" s="42">
        <v>0.10256410256410256</v>
      </c>
    </row>
    <row r="107" spans="1:11" x14ac:dyDescent="0.3">
      <c r="A107" s="32"/>
      <c r="C107" s="44" t="s">
        <v>219</v>
      </c>
      <c r="D107" s="73">
        <v>0.17037037037037037</v>
      </c>
      <c r="E107" s="78">
        <v>0.44</v>
      </c>
      <c r="F107" s="42">
        <v>0.33333333333333331</v>
      </c>
      <c r="G107" s="78">
        <v>0.23333333333333334</v>
      </c>
      <c r="H107" s="42">
        <v>0.35897435897435898</v>
      </c>
      <c r="I107" s="42">
        <v>8.3333333333333329E-2</v>
      </c>
      <c r="J107" s="78">
        <v>0.20833333333333334</v>
      </c>
      <c r="K107" s="42">
        <v>0.25641025641025639</v>
      </c>
    </row>
    <row r="108" spans="1:11" x14ac:dyDescent="0.3">
      <c r="A108" s="32"/>
      <c r="C108" s="44" t="s">
        <v>220</v>
      </c>
      <c r="D108" s="73">
        <v>0.11851851851851852</v>
      </c>
      <c r="E108" s="78">
        <v>0.2</v>
      </c>
      <c r="F108" s="42">
        <v>0.13333333333333333</v>
      </c>
      <c r="G108" s="78">
        <v>0.13333333333333333</v>
      </c>
      <c r="H108" s="42">
        <v>0.17948717948717949</v>
      </c>
      <c r="I108" s="42">
        <v>0</v>
      </c>
      <c r="J108" s="78">
        <v>0.125</v>
      </c>
      <c r="K108" s="42">
        <v>0.10256410256410256</v>
      </c>
    </row>
    <row r="109" spans="1:11" x14ac:dyDescent="0.3">
      <c r="A109" s="32"/>
      <c r="C109" s="67" t="s">
        <v>331</v>
      </c>
      <c r="D109" s="73">
        <v>0.16296296296296298</v>
      </c>
      <c r="E109" s="78">
        <v>0.08</v>
      </c>
      <c r="F109" s="42">
        <v>6.6666666666666666E-2</v>
      </c>
      <c r="G109" s="78">
        <v>0.3</v>
      </c>
      <c r="H109" s="42">
        <v>0.12820512820512819</v>
      </c>
      <c r="I109" s="42">
        <v>8.3333333333333329E-2</v>
      </c>
      <c r="J109" s="78">
        <v>0.25</v>
      </c>
      <c r="K109" s="42">
        <v>7.6923076923076927E-2</v>
      </c>
    </row>
    <row r="110" spans="1:11" x14ac:dyDescent="0.3">
      <c r="A110" s="32"/>
      <c r="B110" s="67" t="s">
        <v>140</v>
      </c>
      <c r="C110" s="67" t="s">
        <v>215</v>
      </c>
      <c r="D110" s="118">
        <v>4.4444444444444446E-2</v>
      </c>
      <c r="E110" s="118">
        <v>0.08</v>
      </c>
      <c r="F110" s="129">
        <v>0</v>
      </c>
      <c r="G110" s="118">
        <v>0</v>
      </c>
      <c r="H110" s="129">
        <v>0</v>
      </c>
      <c r="I110" s="129">
        <v>0.16666666666666666</v>
      </c>
      <c r="J110" s="118">
        <v>0</v>
      </c>
      <c r="K110" s="129">
        <v>0.10256410256410256</v>
      </c>
    </row>
    <row r="111" spans="1:11" x14ac:dyDescent="0.3">
      <c r="A111" s="32"/>
      <c r="D111" s="76"/>
      <c r="E111" s="76"/>
    </row>
    <row r="112" spans="1:11" x14ac:dyDescent="0.3">
      <c r="A112" s="32"/>
      <c r="D112" s="76"/>
      <c r="E112" s="76"/>
    </row>
    <row r="113" spans="1:5" x14ac:dyDescent="0.3">
      <c r="A113" s="32"/>
      <c r="D113" s="76"/>
      <c r="E113" s="76"/>
    </row>
    <row r="114" spans="1:5" x14ac:dyDescent="0.3">
      <c r="A114" s="32"/>
      <c r="D114" s="76"/>
      <c r="E114" s="76"/>
    </row>
    <row r="115" spans="1:5" x14ac:dyDescent="0.3">
      <c r="A115" s="32"/>
      <c r="D115" s="76"/>
      <c r="E115" s="76"/>
    </row>
    <row r="116" spans="1:5" x14ac:dyDescent="0.3">
      <c r="A116" s="32"/>
      <c r="D116" s="76"/>
      <c r="E116" s="76"/>
    </row>
    <row r="117" spans="1:5" x14ac:dyDescent="0.3">
      <c r="A117" s="32"/>
      <c r="D117" s="76"/>
      <c r="E117" s="76"/>
    </row>
    <row r="124" spans="1:5" x14ac:dyDescent="0.3">
      <c r="B124" s="34"/>
      <c r="D124" s="80"/>
      <c r="E124" s="80"/>
    </row>
    <row r="125" spans="1:5" x14ac:dyDescent="0.3">
      <c r="B125" s="34"/>
      <c r="D125" s="80"/>
      <c r="E125" s="80"/>
    </row>
    <row r="126" spans="1:5" x14ac:dyDescent="0.3">
      <c r="B126" s="34"/>
      <c r="D126" s="80"/>
      <c r="E126" s="80"/>
    </row>
    <row r="127" spans="1:5" x14ac:dyDescent="0.3">
      <c r="B127" s="34"/>
      <c r="D127" s="80"/>
      <c r="E127" s="80"/>
    </row>
    <row r="128" spans="1:5" x14ac:dyDescent="0.3">
      <c r="B128" s="34"/>
      <c r="D128" s="80"/>
      <c r="E128" s="80"/>
    </row>
    <row r="129" spans="2:5" x14ac:dyDescent="0.3">
      <c r="B129" s="34"/>
      <c r="D129" s="80"/>
      <c r="E129" s="80"/>
    </row>
    <row r="130" spans="2:5" x14ac:dyDescent="0.3">
      <c r="B130" s="34"/>
      <c r="D130" s="80"/>
      <c r="E130" s="80"/>
    </row>
    <row r="131" spans="2:5" x14ac:dyDescent="0.3">
      <c r="B131" s="34"/>
      <c r="D131" s="80"/>
      <c r="E131" s="80"/>
    </row>
  </sheetData>
  <sheetProtection password="CD4E" sheet="1" objects="1" scenarios="1"/>
  <mergeCells count="1">
    <mergeCell ref="E30:K36"/>
  </mergeCell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21"/>
  <sheetViews>
    <sheetView showGridLines="0" showRowColHeaders="0" workbookViewId="0"/>
  </sheetViews>
  <sheetFormatPr defaultColWidth="8.77734375" defaultRowHeight="14.4" x14ac:dyDescent="0.3"/>
  <cols>
    <col min="1" max="1" width="5.77734375" style="34" customWidth="1"/>
    <col min="2" max="2" width="0.77734375" style="33" customWidth="1"/>
    <col min="3" max="3" width="25.77734375" style="44" customWidth="1"/>
    <col min="4" max="4" width="10" style="79" customWidth="1"/>
    <col min="5" max="5" width="9.44140625" style="79" customWidth="1"/>
    <col min="6" max="6" width="10.77734375" style="34" customWidth="1"/>
    <col min="7" max="7" width="8.77734375" style="80" customWidth="1"/>
    <col min="8" max="8" width="12.44140625" style="34" customWidth="1"/>
    <col min="9" max="9" width="8.77734375" style="34" customWidth="1"/>
    <col min="10" max="10" width="8.77734375" style="80" customWidth="1"/>
    <col min="11" max="11" width="8.77734375" style="34" customWidth="1"/>
    <col min="12" max="16384" width="8.77734375" style="34"/>
  </cols>
  <sheetData>
    <row r="1" spans="1:11" s="20" customFormat="1" ht="30.75" customHeight="1" x14ac:dyDescent="0.25">
      <c r="A1" s="20" t="s">
        <v>6</v>
      </c>
      <c r="B1" s="63" t="s">
        <v>139</v>
      </c>
      <c r="C1" s="60"/>
      <c r="D1" s="61" t="s">
        <v>232</v>
      </c>
      <c r="E1" s="68" t="s">
        <v>0</v>
      </c>
      <c r="F1" s="62" t="s">
        <v>155</v>
      </c>
      <c r="G1" s="81" t="s">
        <v>233</v>
      </c>
      <c r="H1" s="62" t="s">
        <v>234</v>
      </c>
      <c r="I1" s="62" t="s">
        <v>235</v>
      </c>
      <c r="J1" s="81" t="s">
        <v>236</v>
      </c>
      <c r="K1" s="62" t="s">
        <v>237</v>
      </c>
    </row>
    <row r="2" spans="1:11" s="27" customFormat="1" ht="15" x14ac:dyDescent="0.25">
      <c r="A2" s="21" t="s">
        <v>4</v>
      </c>
      <c r="B2" s="21" t="s">
        <v>3</v>
      </c>
      <c r="C2" s="21"/>
      <c r="D2" s="69" t="s">
        <v>112</v>
      </c>
      <c r="E2" s="69" t="s">
        <v>0</v>
      </c>
      <c r="F2" s="59" t="s">
        <v>155</v>
      </c>
      <c r="G2" s="69" t="s">
        <v>107</v>
      </c>
      <c r="H2" s="59" t="s">
        <v>108</v>
      </c>
      <c r="I2" s="59" t="s">
        <v>109</v>
      </c>
      <c r="J2" s="69" t="s">
        <v>110</v>
      </c>
      <c r="K2" s="59" t="s">
        <v>111</v>
      </c>
    </row>
    <row r="3" spans="1:11" s="27" customFormat="1" ht="15" hidden="1" x14ac:dyDescent="0.25">
      <c r="A3" s="21">
        <v>154</v>
      </c>
      <c r="B3" s="21"/>
      <c r="C3" s="21"/>
      <c r="D3" s="70" t="s">
        <v>112</v>
      </c>
      <c r="E3" s="70" t="s">
        <v>0</v>
      </c>
      <c r="F3" s="23" t="s">
        <v>118</v>
      </c>
      <c r="G3" s="82" t="s">
        <v>119</v>
      </c>
      <c r="H3" s="25" t="s">
        <v>120</v>
      </c>
      <c r="I3" s="25" t="s">
        <v>121</v>
      </c>
      <c r="J3" s="86" t="s">
        <v>122</v>
      </c>
      <c r="K3" s="26" t="s">
        <v>123</v>
      </c>
    </row>
    <row r="4" spans="1:11" s="27" customFormat="1" ht="15" hidden="1" x14ac:dyDescent="0.25">
      <c r="A4" s="21"/>
      <c r="B4" s="21"/>
      <c r="C4" s="21"/>
      <c r="D4" s="70"/>
      <c r="E4" s="70"/>
      <c r="F4" s="23" t="s">
        <v>124</v>
      </c>
      <c r="G4" s="82"/>
      <c r="H4" s="24" t="s">
        <v>125</v>
      </c>
      <c r="I4" s="24" t="s">
        <v>126</v>
      </c>
      <c r="J4" s="86" t="s">
        <v>127</v>
      </c>
      <c r="K4" s="26" t="s">
        <v>128</v>
      </c>
    </row>
    <row r="5" spans="1:11" s="27" customFormat="1" ht="15" hidden="1" x14ac:dyDescent="0.25">
      <c r="A5" s="21"/>
      <c r="B5" s="21"/>
      <c r="C5" s="21"/>
      <c r="D5" s="70"/>
      <c r="E5" s="70"/>
      <c r="F5" s="23" t="s">
        <v>129</v>
      </c>
      <c r="G5" s="82"/>
      <c r="H5" s="24" t="s">
        <v>130</v>
      </c>
      <c r="I5" s="24" t="s">
        <v>131</v>
      </c>
      <c r="J5" s="87" t="s">
        <v>132</v>
      </c>
      <c r="K5" s="26" t="s">
        <v>133</v>
      </c>
    </row>
    <row r="6" spans="1:11" s="27" customFormat="1" ht="15" hidden="1" x14ac:dyDescent="0.25">
      <c r="A6" s="21"/>
      <c r="B6" s="21"/>
      <c r="C6" s="21"/>
      <c r="D6" s="70"/>
      <c r="E6" s="70"/>
      <c r="F6" s="28"/>
      <c r="G6" s="82"/>
      <c r="H6" s="28"/>
      <c r="I6" s="28"/>
      <c r="J6" s="82"/>
      <c r="K6" s="28" t="s">
        <v>134</v>
      </c>
    </row>
    <row r="7" spans="1:11" s="27" customFormat="1" ht="15" hidden="1" x14ac:dyDescent="0.25">
      <c r="A7" s="21"/>
      <c r="B7" s="21"/>
      <c r="C7" s="21"/>
      <c r="D7" s="70"/>
      <c r="E7" s="70"/>
      <c r="F7" s="28"/>
      <c r="G7" s="82"/>
      <c r="H7" s="28"/>
      <c r="I7" s="28"/>
      <c r="J7" s="82"/>
      <c r="K7" s="28" t="s">
        <v>135</v>
      </c>
    </row>
    <row r="8" spans="1:11" s="27" customFormat="1" ht="15" hidden="1" x14ac:dyDescent="0.25">
      <c r="A8" s="21"/>
      <c r="B8" s="21"/>
      <c r="C8" s="21"/>
      <c r="D8" s="71"/>
      <c r="E8" s="71"/>
      <c r="F8" s="28"/>
      <c r="G8" s="82"/>
      <c r="H8" s="28"/>
      <c r="I8" s="28"/>
      <c r="J8" s="82"/>
      <c r="K8" s="28" t="s">
        <v>136</v>
      </c>
    </row>
    <row r="9" spans="1:11" s="30" customFormat="1" x14ac:dyDescent="0.3">
      <c r="A9" s="31">
        <v>1</v>
      </c>
      <c r="B9" s="31" t="s">
        <v>231</v>
      </c>
      <c r="C9" s="31"/>
      <c r="D9" s="72"/>
      <c r="E9" s="72"/>
      <c r="F9" s="31"/>
      <c r="G9" s="72"/>
      <c r="H9" s="31"/>
      <c r="I9" s="31"/>
      <c r="J9" s="72"/>
      <c r="K9" s="31"/>
    </row>
    <row r="10" spans="1:11" x14ac:dyDescent="0.3">
      <c r="A10" s="32">
        <f>A9+0.1</f>
        <v>1.1000000000000001</v>
      </c>
      <c r="C10" s="67" t="s">
        <v>169</v>
      </c>
      <c r="D10" s="73">
        <v>0.12315270935960591</v>
      </c>
      <c r="E10" s="73">
        <v>3.125E-2</v>
      </c>
      <c r="F10" s="46">
        <v>0.25</v>
      </c>
      <c r="G10" s="73">
        <v>0.15384615384615385</v>
      </c>
      <c r="H10" s="46">
        <v>0.17142857142857143</v>
      </c>
      <c r="I10" s="46">
        <v>0.11538461538461539</v>
      </c>
      <c r="J10" s="73">
        <v>0.11764705882352941</v>
      </c>
      <c r="K10" s="46">
        <v>0.19047619047619047</v>
      </c>
    </row>
    <row r="11" spans="1:11" x14ac:dyDescent="0.3">
      <c r="A11" s="32">
        <f t="shared" ref="A11:A14" si="0">A10+0.1</f>
        <v>1.2000000000000002</v>
      </c>
      <c r="C11" s="67" t="s">
        <v>170</v>
      </c>
      <c r="D11" s="73">
        <v>0.18226600985221675</v>
      </c>
      <c r="E11" s="73">
        <v>0.1875</v>
      </c>
      <c r="F11" s="46">
        <v>0.25</v>
      </c>
      <c r="G11" s="73">
        <v>0.12820512820512819</v>
      </c>
      <c r="H11" s="46">
        <v>0.14285714285714285</v>
      </c>
      <c r="I11" s="46">
        <v>0.11538461538461539</v>
      </c>
      <c r="J11" s="73">
        <v>0.11764705882352941</v>
      </c>
      <c r="K11" s="46">
        <v>9.5238095238095233E-2</v>
      </c>
    </row>
    <row r="12" spans="1:11" x14ac:dyDescent="0.3">
      <c r="A12" s="32">
        <f t="shared" si="0"/>
        <v>1.3000000000000003</v>
      </c>
      <c r="C12" s="67" t="s">
        <v>171</v>
      </c>
      <c r="D12" s="73">
        <v>0.19704433497536947</v>
      </c>
      <c r="E12" s="73">
        <v>0.125</v>
      </c>
      <c r="F12" s="46">
        <v>0.1</v>
      </c>
      <c r="G12" s="73">
        <v>0.23076923076923078</v>
      </c>
      <c r="H12" s="46">
        <v>0.25714285714285712</v>
      </c>
      <c r="I12" s="46">
        <v>0.23076923076923078</v>
      </c>
      <c r="J12" s="73">
        <v>0.25490196078431371</v>
      </c>
      <c r="K12" s="46">
        <v>0.26190476190476192</v>
      </c>
    </row>
    <row r="13" spans="1:11" x14ac:dyDescent="0.3">
      <c r="A13" s="32">
        <f t="shared" si="0"/>
        <v>1.4000000000000004</v>
      </c>
      <c r="C13" s="67" t="s">
        <v>172</v>
      </c>
      <c r="D13" s="73">
        <v>1.4778325123152709E-2</v>
      </c>
      <c r="E13" s="73">
        <v>3.125E-2</v>
      </c>
      <c r="F13" s="46">
        <v>0</v>
      </c>
      <c r="G13" s="73">
        <v>7.6923076923076927E-2</v>
      </c>
      <c r="H13" s="46">
        <v>2.8571428571428571E-2</v>
      </c>
      <c r="I13" s="46">
        <v>3.8461538461538464E-2</v>
      </c>
      <c r="J13" s="73">
        <v>9.8039215686274508E-2</v>
      </c>
      <c r="K13" s="46">
        <v>2.3809523809523808E-2</v>
      </c>
    </row>
    <row r="14" spans="1:11" ht="15" x14ac:dyDescent="0.25">
      <c r="A14" s="32">
        <f t="shared" si="0"/>
        <v>1.5000000000000004</v>
      </c>
      <c r="C14" s="67" t="s">
        <v>173</v>
      </c>
      <c r="D14" s="73">
        <v>0.48275862068965519</v>
      </c>
      <c r="E14" s="73">
        <v>0.625</v>
      </c>
      <c r="F14" s="46">
        <v>0.4</v>
      </c>
      <c r="G14" s="73">
        <v>0.41025641025641024</v>
      </c>
      <c r="H14" s="46">
        <v>0.4</v>
      </c>
      <c r="I14" s="46">
        <v>0.5</v>
      </c>
      <c r="J14" s="73">
        <v>0.41176470588235292</v>
      </c>
      <c r="K14" s="46">
        <v>0.42857142857142855</v>
      </c>
    </row>
    <row r="15" spans="1:11" ht="15" hidden="1" x14ac:dyDescent="0.25">
      <c r="A15" s="32"/>
      <c r="B15" s="33" t="s">
        <v>140</v>
      </c>
      <c r="C15" s="67" t="s">
        <v>140</v>
      </c>
      <c r="D15" s="73"/>
      <c r="E15" s="73"/>
      <c r="F15" s="46"/>
      <c r="G15" s="73"/>
      <c r="H15" s="46"/>
      <c r="I15" s="46"/>
      <c r="J15" s="73"/>
      <c r="K15" s="46"/>
    </row>
    <row r="16" spans="1:11" s="30" customFormat="1" x14ac:dyDescent="0.3">
      <c r="A16" s="31">
        <v>2</v>
      </c>
      <c r="B16" s="31" t="s">
        <v>230</v>
      </c>
      <c r="C16" s="31"/>
      <c r="D16" s="117"/>
      <c r="E16" s="72"/>
      <c r="F16" s="31"/>
      <c r="G16" s="72"/>
      <c r="H16" s="31"/>
      <c r="I16" s="31"/>
      <c r="J16" s="72"/>
      <c r="K16" s="31"/>
    </row>
    <row r="17" spans="1:11" x14ac:dyDescent="0.3">
      <c r="A17" s="32">
        <f>A16+0.1</f>
        <v>2.1</v>
      </c>
      <c r="C17" s="44" t="s">
        <v>174</v>
      </c>
      <c r="D17" s="118">
        <v>0.31818181818181818</v>
      </c>
      <c r="E17" s="118">
        <v>0.2857142857142857</v>
      </c>
      <c r="F17" s="129">
        <v>0.45454545454545453</v>
      </c>
      <c r="G17" s="118">
        <v>0.5</v>
      </c>
      <c r="H17" s="129">
        <v>0.33333333333333331</v>
      </c>
      <c r="I17" s="129">
        <v>0.2</v>
      </c>
      <c r="J17" s="118">
        <v>0.3888888888888889</v>
      </c>
      <c r="K17" s="129">
        <v>0.5</v>
      </c>
    </row>
    <row r="18" spans="1:11" x14ac:dyDescent="0.3">
      <c r="A18" s="32">
        <f t="shared" ref="A18:A25" si="1">A17+0.1</f>
        <v>2.2000000000000002</v>
      </c>
      <c r="C18" s="44" t="s">
        <v>175</v>
      </c>
      <c r="D18" s="118">
        <v>0.38636363636363635</v>
      </c>
      <c r="E18" s="118">
        <v>0.14285714285714285</v>
      </c>
      <c r="F18" s="129">
        <v>0.54545454545454541</v>
      </c>
      <c r="G18" s="118">
        <v>0.625</v>
      </c>
      <c r="H18" s="129">
        <v>0.5</v>
      </c>
      <c r="I18" s="129">
        <v>0</v>
      </c>
      <c r="J18" s="118">
        <v>0.33333333333333331</v>
      </c>
      <c r="K18" s="129">
        <v>0.66666666666666663</v>
      </c>
    </row>
    <row r="19" spans="1:11" x14ac:dyDescent="0.3">
      <c r="A19" s="32">
        <f t="shared" si="1"/>
        <v>2.3000000000000003</v>
      </c>
      <c r="C19" s="44" t="s">
        <v>176</v>
      </c>
      <c r="D19" s="118">
        <v>0.70454545454545459</v>
      </c>
      <c r="E19" s="118">
        <v>0.8571428571428571</v>
      </c>
      <c r="F19" s="129">
        <v>0.54545454545454541</v>
      </c>
      <c r="G19" s="118">
        <v>0.5</v>
      </c>
      <c r="H19" s="129">
        <v>0.66666666666666663</v>
      </c>
      <c r="I19" s="129">
        <v>1</v>
      </c>
      <c r="J19" s="118">
        <v>0.72222222222222221</v>
      </c>
      <c r="K19" s="129">
        <v>0.66666666666666663</v>
      </c>
    </row>
    <row r="20" spans="1:11" x14ac:dyDescent="0.3">
      <c r="A20" s="32">
        <f t="shared" si="1"/>
        <v>2.4000000000000004</v>
      </c>
      <c r="C20" s="44" t="s">
        <v>177</v>
      </c>
      <c r="D20" s="118">
        <v>4.5454545454545456E-2</v>
      </c>
      <c r="E20" s="118">
        <v>0</v>
      </c>
      <c r="F20" s="129">
        <v>9.0909090909090912E-2</v>
      </c>
      <c r="G20" s="118">
        <v>0</v>
      </c>
      <c r="H20" s="129">
        <v>8.3333333333333329E-2</v>
      </c>
      <c r="I20" s="129">
        <v>0</v>
      </c>
      <c r="J20" s="118">
        <v>0</v>
      </c>
      <c r="K20" s="129">
        <v>0.16666666666666666</v>
      </c>
    </row>
    <row r="21" spans="1:11" x14ac:dyDescent="0.3">
      <c r="A21" s="32">
        <f t="shared" si="1"/>
        <v>2.5000000000000004</v>
      </c>
      <c r="C21" s="44" t="s">
        <v>178</v>
      </c>
      <c r="D21" s="118">
        <v>6.8181818181818177E-2</v>
      </c>
      <c r="E21" s="118">
        <v>0</v>
      </c>
      <c r="F21" s="129">
        <v>9.0909090909090912E-2</v>
      </c>
      <c r="G21" s="118">
        <v>0</v>
      </c>
      <c r="H21" s="129">
        <v>8.3333333333333329E-2</v>
      </c>
      <c r="I21" s="129">
        <v>0</v>
      </c>
      <c r="J21" s="130">
        <v>0</v>
      </c>
      <c r="K21" s="129">
        <v>0.16666666666666666</v>
      </c>
    </row>
    <row r="22" spans="1:11" x14ac:dyDescent="0.3">
      <c r="A22" s="32">
        <f t="shared" si="1"/>
        <v>2.6000000000000005</v>
      </c>
      <c r="C22" s="44" t="s">
        <v>179</v>
      </c>
      <c r="D22" s="118">
        <v>0.20454545454545456</v>
      </c>
      <c r="E22" s="118">
        <v>0.14285714285714285</v>
      </c>
      <c r="F22" s="129">
        <v>0.36363636363636365</v>
      </c>
      <c r="G22" s="118">
        <v>0.25</v>
      </c>
      <c r="H22" s="129">
        <v>0.33333333333333331</v>
      </c>
      <c r="I22" s="129">
        <v>0</v>
      </c>
      <c r="J22" s="130">
        <v>0.16666666666666666</v>
      </c>
      <c r="K22" s="129">
        <v>0.5</v>
      </c>
    </row>
    <row r="23" spans="1:11" x14ac:dyDescent="0.3">
      <c r="A23" s="32">
        <f t="shared" si="1"/>
        <v>2.7000000000000006</v>
      </c>
      <c r="C23" s="44" t="s">
        <v>180</v>
      </c>
      <c r="D23" s="118">
        <v>4.5454545454545456E-2</v>
      </c>
      <c r="E23" s="118">
        <v>0</v>
      </c>
      <c r="F23" s="129">
        <v>9.0909090909090912E-2</v>
      </c>
      <c r="G23" s="118">
        <v>0</v>
      </c>
      <c r="H23" s="129">
        <v>8.3333333333333329E-2</v>
      </c>
      <c r="I23" s="129">
        <v>0</v>
      </c>
      <c r="J23" s="130">
        <v>0</v>
      </c>
      <c r="K23" s="129">
        <v>0.16666666666666666</v>
      </c>
    </row>
    <row r="24" spans="1:11" x14ac:dyDescent="0.3">
      <c r="A24" s="32">
        <f t="shared" si="1"/>
        <v>2.8000000000000007</v>
      </c>
      <c r="C24" s="44" t="s">
        <v>181</v>
      </c>
      <c r="D24" s="118">
        <v>0.20454545454545456</v>
      </c>
      <c r="E24" s="118">
        <v>0.14285714285714285</v>
      </c>
      <c r="F24" s="129">
        <v>0.18181818181818182</v>
      </c>
      <c r="G24" s="118">
        <v>0.125</v>
      </c>
      <c r="H24" s="129">
        <v>0.33333333333333331</v>
      </c>
      <c r="I24" s="129">
        <v>0</v>
      </c>
      <c r="J24" s="130">
        <v>0.1111111111111111</v>
      </c>
      <c r="K24" s="129">
        <v>0.5</v>
      </c>
    </row>
    <row r="25" spans="1:11" ht="15" x14ac:dyDescent="0.25">
      <c r="A25" s="32">
        <f t="shared" si="1"/>
        <v>2.9000000000000008</v>
      </c>
      <c r="C25" s="44" t="s">
        <v>182</v>
      </c>
      <c r="D25" s="118">
        <v>0</v>
      </c>
      <c r="E25" s="118">
        <v>0</v>
      </c>
      <c r="F25" s="129">
        <v>0</v>
      </c>
      <c r="G25" s="118">
        <v>0</v>
      </c>
      <c r="H25" s="129">
        <v>0</v>
      </c>
      <c r="I25" s="129">
        <v>0</v>
      </c>
      <c r="J25" s="130">
        <v>0</v>
      </c>
      <c r="K25" s="129">
        <v>0</v>
      </c>
    </row>
    <row r="26" spans="1:11" ht="15" x14ac:dyDescent="0.25">
      <c r="A26" s="89" t="s">
        <v>185</v>
      </c>
      <c r="C26" s="44" t="s">
        <v>183</v>
      </c>
      <c r="D26" s="118">
        <v>2.2727272727272728E-2</v>
      </c>
      <c r="E26" s="118">
        <v>0.14285714285714285</v>
      </c>
      <c r="F26" s="129">
        <v>0</v>
      </c>
      <c r="G26" s="118">
        <v>0</v>
      </c>
      <c r="H26" s="129">
        <v>8.3333333333333329E-2</v>
      </c>
      <c r="I26" s="129">
        <v>0</v>
      </c>
      <c r="J26" s="130">
        <v>0</v>
      </c>
      <c r="K26" s="129">
        <v>0.16666666666666666</v>
      </c>
    </row>
    <row r="27" spans="1:11" x14ac:dyDescent="0.3">
      <c r="A27" s="32">
        <v>2.11</v>
      </c>
      <c r="C27" s="44" t="s">
        <v>184</v>
      </c>
      <c r="D27" s="118">
        <v>0</v>
      </c>
      <c r="E27" s="118">
        <v>0</v>
      </c>
      <c r="F27" s="129">
        <v>0</v>
      </c>
      <c r="G27" s="118">
        <v>0</v>
      </c>
      <c r="H27" s="129">
        <v>0</v>
      </c>
      <c r="I27" s="129">
        <v>0</v>
      </c>
      <c r="J27" s="130">
        <v>0</v>
      </c>
      <c r="K27" s="129">
        <v>0</v>
      </c>
    </row>
    <row r="28" spans="1:11" ht="15" hidden="1" x14ac:dyDescent="0.25">
      <c r="A28" s="32"/>
      <c r="B28" s="33" t="s">
        <v>140</v>
      </c>
      <c r="C28" s="67" t="s">
        <v>140</v>
      </c>
      <c r="D28" s="73"/>
      <c r="E28" s="73"/>
      <c r="F28" s="46"/>
      <c r="G28" s="73"/>
      <c r="H28" s="46"/>
      <c r="I28" s="46"/>
      <c r="J28" s="73"/>
      <c r="K28" s="46"/>
    </row>
    <row r="29" spans="1:11" s="30" customFormat="1" x14ac:dyDescent="0.3">
      <c r="A29" s="31">
        <v>3</v>
      </c>
      <c r="B29" s="31" t="s">
        <v>229</v>
      </c>
      <c r="C29" s="31"/>
      <c r="D29" s="117"/>
      <c r="E29" s="72"/>
      <c r="F29" s="31"/>
      <c r="G29" s="72"/>
      <c r="H29" s="31"/>
      <c r="I29" s="31"/>
      <c r="J29" s="72"/>
      <c r="K29" s="31"/>
    </row>
    <row r="30" spans="1:11" x14ac:dyDescent="0.3">
      <c r="A30" s="32">
        <f t="shared" ref="A30:A38" si="2">A29+0.1</f>
        <v>3.1</v>
      </c>
      <c r="C30" s="50" t="s">
        <v>186</v>
      </c>
      <c r="D30" s="73">
        <v>0.29375000000000001</v>
      </c>
      <c r="E30" s="78">
        <v>0.33333333333333331</v>
      </c>
      <c r="F30" s="42">
        <v>0.27272727272727271</v>
      </c>
      <c r="G30" s="78">
        <v>0.3125</v>
      </c>
      <c r="H30" s="42">
        <v>0.23333333333333334</v>
      </c>
      <c r="I30" s="42">
        <v>0.30769230769230771</v>
      </c>
      <c r="J30" s="78">
        <v>0.24074074074074073</v>
      </c>
      <c r="K30" s="42">
        <v>0.35483870967741937</v>
      </c>
    </row>
    <row r="31" spans="1:11" ht="15" x14ac:dyDescent="0.25">
      <c r="A31" s="32">
        <f t="shared" si="2"/>
        <v>3.2</v>
      </c>
      <c r="C31" s="50" t="s">
        <v>187</v>
      </c>
      <c r="D31" s="73">
        <v>6.8750000000000006E-2</v>
      </c>
      <c r="E31" s="78">
        <v>0.13333333333333333</v>
      </c>
      <c r="F31" s="42">
        <v>4.5454545454545456E-2</v>
      </c>
      <c r="G31" s="78">
        <v>3.125E-2</v>
      </c>
      <c r="H31" s="42">
        <v>0.1</v>
      </c>
      <c r="I31" s="42">
        <v>7.6923076923076927E-2</v>
      </c>
      <c r="J31" s="78">
        <v>7.407407407407407E-2</v>
      </c>
      <c r="K31" s="42">
        <v>6.4516129032258063E-2</v>
      </c>
    </row>
    <row r="32" spans="1:11" x14ac:dyDescent="0.3">
      <c r="A32" s="32">
        <f t="shared" si="2"/>
        <v>3.3000000000000003</v>
      </c>
      <c r="C32" s="50" t="s">
        <v>188</v>
      </c>
      <c r="D32" s="73">
        <v>0.45624999999999999</v>
      </c>
      <c r="E32" s="78">
        <v>0.53333333333333333</v>
      </c>
      <c r="F32" s="42">
        <v>0.59090909090909094</v>
      </c>
      <c r="G32" s="78">
        <v>0.46875</v>
      </c>
      <c r="H32" s="42">
        <v>0.6</v>
      </c>
      <c r="I32" s="42">
        <v>0.42307692307692307</v>
      </c>
      <c r="J32" s="78">
        <v>0.53703703703703709</v>
      </c>
      <c r="K32" s="42">
        <v>0.5161290322580645</v>
      </c>
    </row>
    <row r="33" spans="1:11" x14ac:dyDescent="0.3">
      <c r="A33" s="32">
        <f t="shared" si="2"/>
        <v>3.4000000000000004</v>
      </c>
      <c r="C33" s="50" t="s">
        <v>189</v>
      </c>
      <c r="D33" s="73">
        <v>0.1125</v>
      </c>
      <c r="E33" s="78">
        <v>0.2</v>
      </c>
      <c r="F33" s="42">
        <v>0.27272727272727271</v>
      </c>
      <c r="G33" s="78">
        <v>0.125</v>
      </c>
      <c r="H33" s="42">
        <v>0.23333333333333334</v>
      </c>
      <c r="I33" s="42">
        <v>0.11538461538461539</v>
      </c>
      <c r="J33" s="78">
        <v>0.14814814814814814</v>
      </c>
      <c r="K33" s="42">
        <v>0.19354838709677419</v>
      </c>
    </row>
    <row r="34" spans="1:11" x14ac:dyDescent="0.3">
      <c r="A34" s="32">
        <f t="shared" si="2"/>
        <v>3.5000000000000004</v>
      </c>
      <c r="C34" s="50" t="s">
        <v>190</v>
      </c>
      <c r="D34" s="73">
        <v>0.42499999999999999</v>
      </c>
      <c r="E34" s="78">
        <v>0.6333333333333333</v>
      </c>
      <c r="F34" s="42">
        <v>0.77272727272727271</v>
      </c>
      <c r="G34" s="78">
        <v>0.3125</v>
      </c>
      <c r="H34" s="42">
        <v>0.73333333333333328</v>
      </c>
      <c r="I34" s="42">
        <v>0.46153846153846156</v>
      </c>
      <c r="J34" s="78">
        <v>0.5</v>
      </c>
      <c r="K34" s="42">
        <v>0.5161290322580645</v>
      </c>
    </row>
    <row r="35" spans="1:11" x14ac:dyDescent="0.3">
      <c r="A35" s="32">
        <f t="shared" si="2"/>
        <v>3.6000000000000005</v>
      </c>
      <c r="C35" s="50" t="s">
        <v>191</v>
      </c>
      <c r="D35" s="73">
        <v>0.3125</v>
      </c>
      <c r="E35" s="78">
        <v>0.3</v>
      </c>
      <c r="F35" s="42">
        <v>0.54545454545454541</v>
      </c>
      <c r="G35" s="78">
        <v>0.3125</v>
      </c>
      <c r="H35" s="42">
        <v>0.43333333333333335</v>
      </c>
      <c r="I35" s="42">
        <v>0.34615384615384615</v>
      </c>
      <c r="J35" s="78">
        <v>0.40740740740740738</v>
      </c>
      <c r="K35" s="42">
        <v>0.22580645161290322</v>
      </c>
    </row>
    <row r="36" spans="1:11" ht="15" x14ac:dyDescent="0.25">
      <c r="A36" s="32">
        <f t="shared" si="2"/>
        <v>3.7000000000000006</v>
      </c>
      <c r="C36" s="50" t="s">
        <v>192</v>
      </c>
      <c r="D36" s="73">
        <v>6.25E-2</v>
      </c>
      <c r="E36" s="78">
        <v>6.6666666666666666E-2</v>
      </c>
      <c r="F36" s="42">
        <v>4.5454545454545456E-2</v>
      </c>
      <c r="G36" s="78">
        <v>3.125E-2</v>
      </c>
      <c r="H36" s="42">
        <v>6.6666666666666666E-2</v>
      </c>
      <c r="I36" s="42">
        <v>7.6923076923076927E-2</v>
      </c>
      <c r="J36" s="78">
        <v>3.7037037037037035E-2</v>
      </c>
      <c r="K36" s="42">
        <v>9.6774193548387094E-2</v>
      </c>
    </row>
    <row r="37" spans="1:11" ht="15" x14ac:dyDescent="0.25">
      <c r="A37" s="32">
        <f t="shared" si="2"/>
        <v>3.8000000000000007</v>
      </c>
      <c r="C37" s="50" t="s">
        <v>193</v>
      </c>
      <c r="D37" s="73">
        <v>4.3749999999999997E-2</v>
      </c>
      <c r="E37" s="78">
        <v>0</v>
      </c>
      <c r="F37" s="42">
        <v>0</v>
      </c>
      <c r="G37" s="78">
        <v>6.25E-2</v>
      </c>
      <c r="H37" s="42">
        <v>0</v>
      </c>
      <c r="I37" s="42">
        <v>3.8461538461538464E-2</v>
      </c>
      <c r="J37" s="78">
        <v>3.7037037037037035E-2</v>
      </c>
      <c r="K37" s="42">
        <v>3.2258064516129031E-2</v>
      </c>
    </row>
    <row r="38" spans="1:11" ht="15" x14ac:dyDescent="0.25">
      <c r="A38" s="32">
        <f t="shared" si="2"/>
        <v>3.9000000000000008</v>
      </c>
      <c r="C38" s="58" t="s">
        <v>194</v>
      </c>
      <c r="D38" s="73">
        <v>3.7499999999999999E-2</v>
      </c>
      <c r="E38" s="78">
        <v>3.3333333333333333E-2</v>
      </c>
      <c r="F38" s="42">
        <v>4.5454545454545456E-2</v>
      </c>
      <c r="G38" s="78">
        <v>6.25E-2</v>
      </c>
      <c r="H38" s="42">
        <v>6.6666666666666666E-2</v>
      </c>
      <c r="I38" s="42">
        <v>0</v>
      </c>
      <c r="J38" s="78">
        <v>7.407407407407407E-2</v>
      </c>
      <c r="K38" s="42">
        <v>0</v>
      </c>
    </row>
    <row r="39" spans="1:11" ht="15" hidden="1" x14ac:dyDescent="0.25">
      <c r="A39" s="32"/>
      <c r="C39" s="67" t="s">
        <v>140</v>
      </c>
      <c r="D39" s="73"/>
      <c r="E39" s="78"/>
      <c r="F39" s="42"/>
      <c r="G39" s="78"/>
      <c r="H39" s="42"/>
      <c r="I39" s="42"/>
      <c r="J39" s="78"/>
      <c r="K39" s="42"/>
    </row>
    <row r="40" spans="1:11" s="30" customFormat="1" x14ac:dyDescent="0.3">
      <c r="A40" s="31">
        <v>4</v>
      </c>
      <c r="B40" s="31" t="s">
        <v>228</v>
      </c>
      <c r="C40" s="31"/>
      <c r="D40" s="117"/>
      <c r="E40" s="72"/>
      <c r="F40" s="31"/>
      <c r="G40" s="72"/>
      <c r="H40" s="31"/>
      <c r="I40" s="31"/>
      <c r="J40" s="72"/>
      <c r="K40" s="31"/>
    </row>
    <row r="41" spans="1:11" x14ac:dyDescent="0.3">
      <c r="A41" s="32">
        <f t="shared" ref="A41:A44" si="3">A40+0.1</f>
        <v>4.0999999999999996</v>
      </c>
      <c r="C41" s="50" t="s">
        <v>195</v>
      </c>
      <c r="D41" s="73">
        <v>0.71657754010695185</v>
      </c>
      <c r="E41" s="78">
        <v>0.58064516129032262</v>
      </c>
      <c r="F41" s="42">
        <v>0.6428571428571429</v>
      </c>
      <c r="G41" s="78">
        <v>0.40845070422535212</v>
      </c>
      <c r="H41" s="42">
        <v>0.60869565217391308</v>
      </c>
      <c r="I41" s="42">
        <v>0.45714285714285713</v>
      </c>
      <c r="J41" s="78">
        <v>0.38596491228070173</v>
      </c>
      <c r="K41" s="42">
        <v>0.51851851851851849</v>
      </c>
    </row>
    <row r="42" spans="1:11" x14ac:dyDescent="0.3">
      <c r="A42" s="32">
        <f t="shared" si="3"/>
        <v>4.1999999999999993</v>
      </c>
      <c r="C42" s="44" t="s">
        <v>196</v>
      </c>
      <c r="D42" s="73">
        <v>0.17112299465240641</v>
      </c>
      <c r="E42" s="78">
        <v>0.25806451612903225</v>
      </c>
      <c r="F42" s="42">
        <v>0.21428571428571427</v>
      </c>
      <c r="G42" s="78">
        <v>0.22535211267605634</v>
      </c>
      <c r="H42" s="42">
        <v>0.17391304347826086</v>
      </c>
      <c r="I42" s="42">
        <v>0.25714285714285712</v>
      </c>
      <c r="J42" s="78">
        <v>0.21052631578947367</v>
      </c>
      <c r="K42" s="42">
        <v>0.22222222222222221</v>
      </c>
    </row>
    <row r="43" spans="1:11" x14ac:dyDescent="0.3">
      <c r="A43" s="32">
        <f t="shared" si="3"/>
        <v>4.2999999999999989</v>
      </c>
      <c r="C43" s="44" t="s">
        <v>197</v>
      </c>
      <c r="D43" s="73">
        <v>9.0909090909090912E-2</v>
      </c>
      <c r="E43" s="78">
        <v>0.16129032258064516</v>
      </c>
      <c r="F43" s="42">
        <v>7.1428571428571425E-2</v>
      </c>
      <c r="G43" s="78">
        <v>0.18309859154929578</v>
      </c>
      <c r="H43" s="42">
        <v>0.13043478260869565</v>
      </c>
      <c r="I43" s="42">
        <v>0.2</v>
      </c>
      <c r="J43" s="78">
        <v>0.21929824561403508</v>
      </c>
      <c r="K43" s="42">
        <v>0.14814814814814814</v>
      </c>
    </row>
    <row r="44" spans="1:11" x14ac:dyDescent="0.3">
      <c r="A44" s="32">
        <f t="shared" si="3"/>
        <v>4.3999999999999986</v>
      </c>
      <c r="C44" s="44" t="s">
        <v>198</v>
      </c>
      <c r="D44" s="73">
        <v>2.1390374331550801E-2</v>
      </c>
      <c r="E44" s="78">
        <v>0</v>
      </c>
      <c r="F44" s="42">
        <v>7.1428571428571425E-2</v>
      </c>
      <c r="G44" s="78">
        <v>0.18309859154929578</v>
      </c>
      <c r="H44" s="42">
        <v>8.6956521739130432E-2</v>
      </c>
      <c r="I44" s="42">
        <v>8.5714285714285715E-2</v>
      </c>
      <c r="J44" s="78">
        <v>0.18421052631578946</v>
      </c>
      <c r="K44" s="42">
        <v>0.1111111111111111</v>
      </c>
    </row>
    <row r="45" spans="1:11" ht="15" hidden="1" x14ac:dyDescent="0.25">
      <c r="A45" s="32"/>
      <c r="C45" s="67" t="s">
        <v>140</v>
      </c>
      <c r="D45" s="73"/>
      <c r="E45" s="78"/>
      <c r="F45" s="42"/>
      <c r="G45" s="78"/>
      <c r="H45" s="42"/>
      <c r="I45" s="42"/>
      <c r="J45" s="78"/>
      <c r="K45" s="42"/>
    </row>
    <row r="46" spans="1:11" s="30" customFormat="1" x14ac:dyDescent="0.3">
      <c r="A46" s="31">
        <v>5</v>
      </c>
      <c r="B46" s="31" t="s">
        <v>227</v>
      </c>
      <c r="C46" s="31"/>
      <c r="D46" s="117"/>
      <c r="E46" s="72"/>
      <c r="F46" s="31"/>
      <c r="G46" s="72"/>
      <c r="H46" s="31"/>
      <c r="I46" s="31"/>
      <c r="J46" s="72"/>
      <c r="K46" s="31"/>
    </row>
    <row r="47" spans="1:11" x14ac:dyDescent="0.3">
      <c r="A47" s="32">
        <f>A46+0.1</f>
        <v>5.0999999999999996</v>
      </c>
      <c r="C47" s="43" t="s">
        <v>199</v>
      </c>
      <c r="D47" s="73">
        <v>2.0942408376963352E-2</v>
      </c>
      <c r="E47" s="78">
        <v>0</v>
      </c>
      <c r="F47" s="42">
        <v>0.05</v>
      </c>
      <c r="G47" s="78">
        <v>0</v>
      </c>
      <c r="H47" s="42">
        <v>3.4482758620689655E-2</v>
      </c>
      <c r="I47" s="42">
        <v>0.04</v>
      </c>
      <c r="J47" s="78">
        <v>3.3333333333333333E-2</v>
      </c>
      <c r="K47" s="42">
        <v>2.9411764705882353E-2</v>
      </c>
    </row>
    <row r="48" spans="1:11" x14ac:dyDescent="0.3">
      <c r="A48" s="32">
        <f t="shared" ref="A48:A52" si="4">A47+0.1</f>
        <v>5.1999999999999993</v>
      </c>
      <c r="C48" s="43" t="s">
        <v>200</v>
      </c>
      <c r="D48" s="73">
        <v>3.6649214659685861E-2</v>
      </c>
      <c r="E48" s="78">
        <v>6.25E-2</v>
      </c>
      <c r="F48" s="42">
        <v>0.05</v>
      </c>
      <c r="G48" s="78">
        <v>9.0909090909090912E-2</v>
      </c>
      <c r="H48" s="42">
        <v>3.4482758620689655E-2</v>
      </c>
      <c r="I48" s="42">
        <v>0.04</v>
      </c>
      <c r="J48" s="78">
        <v>6.6666666666666666E-2</v>
      </c>
      <c r="K48" s="42">
        <v>2.9411764705882353E-2</v>
      </c>
    </row>
    <row r="49" spans="1:11" x14ac:dyDescent="0.3">
      <c r="A49" s="32">
        <f t="shared" si="4"/>
        <v>5.2999999999999989</v>
      </c>
      <c r="C49" s="43" t="s">
        <v>183</v>
      </c>
      <c r="D49" s="126">
        <v>0.15706806282722513</v>
      </c>
      <c r="E49" s="78">
        <v>0.15625</v>
      </c>
      <c r="F49" s="42">
        <v>0.1</v>
      </c>
      <c r="G49" s="78">
        <v>0.27272727272727271</v>
      </c>
      <c r="H49" s="42">
        <v>0.17241379310344829</v>
      </c>
      <c r="I49" s="42">
        <v>0.16</v>
      </c>
      <c r="J49" s="78">
        <v>0.2</v>
      </c>
      <c r="K49" s="42">
        <v>0.20588235294117646</v>
      </c>
    </row>
    <row r="50" spans="1:11" x14ac:dyDescent="0.3">
      <c r="A50" s="32">
        <f t="shared" si="4"/>
        <v>5.3999999999999986</v>
      </c>
      <c r="C50" s="43" t="s">
        <v>201</v>
      </c>
      <c r="D50" s="73">
        <v>0.11518324607329843</v>
      </c>
      <c r="E50" s="78">
        <v>0.125</v>
      </c>
      <c r="F50" s="42">
        <v>0.3</v>
      </c>
      <c r="G50" s="78">
        <v>4.5454545454545456E-2</v>
      </c>
      <c r="H50" s="42">
        <v>0.13793103448275862</v>
      </c>
      <c r="I50" s="42">
        <v>0.16</v>
      </c>
      <c r="J50" s="78">
        <v>0.16666666666666666</v>
      </c>
      <c r="K50" s="42">
        <v>2.9411764705882353E-2</v>
      </c>
    </row>
    <row r="51" spans="1:11" x14ac:dyDescent="0.3">
      <c r="A51" s="32">
        <f t="shared" si="4"/>
        <v>5.4999999999999982</v>
      </c>
      <c r="C51" s="43" t="s">
        <v>202</v>
      </c>
      <c r="D51" s="73">
        <v>0.65445026178010468</v>
      </c>
      <c r="E51" s="78">
        <v>0.65625</v>
      </c>
      <c r="F51" s="42">
        <v>0.5</v>
      </c>
      <c r="G51" s="78">
        <v>0.59090909090909094</v>
      </c>
      <c r="H51" s="42">
        <v>0.62068965517241381</v>
      </c>
      <c r="I51" s="42">
        <v>0.56000000000000005</v>
      </c>
      <c r="J51" s="78">
        <v>0.5</v>
      </c>
      <c r="K51" s="42">
        <v>0.70588235294117652</v>
      </c>
    </row>
    <row r="52" spans="1:11" x14ac:dyDescent="0.3">
      <c r="A52" s="32">
        <f t="shared" si="4"/>
        <v>5.5999999999999979</v>
      </c>
      <c r="C52" s="43" t="s">
        <v>198</v>
      </c>
      <c r="D52" s="73">
        <v>1.5706806282722512E-2</v>
      </c>
      <c r="E52" s="78">
        <v>0</v>
      </c>
      <c r="F52" s="42">
        <v>0</v>
      </c>
      <c r="G52" s="78">
        <v>0</v>
      </c>
      <c r="H52" s="42">
        <v>0</v>
      </c>
      <c r="I52" s="42">
        <v>0.04</v>
      </c>
      <c r="J52" s="78">
        <v>3.3333333333333333E-2</v>
      </c>
      <c r="K52" s="42">
        <v>0</v>
      </c>
    </row>
    <row r="53" spans="1:11" ht="15" hidden="1" x14ac:dyDescent="0.25">
      <c r="A53" s="32"/>
      <c r="C53" s="67" t="s">
        <v>140</v>
      </c>
      <c r="D53" s="73"/>
      <c r="E53" s="78"/>
      <c r="F53" s="42"/>
      <c r="G53" s="78"/>
      <c r="H53" s="42"/>
      <c r="I53" s="42"/>
      <c r="J53" s="78"/>
      <c r="K53" s="42"/>
    </row>
    <row r="54" spans="1:11" s="30" customFormat="1" x14ac:dyDescent="0.3">
      <c r="A54" s="31">
        <v>6</v>
      </c>
      <c r="B54" s="31" t="s">
        <v>226</v>
      </c>
      <c r="C54" s="31"/>
      <c r="D54" s="117"/>
      <c r="E54" s="72"/>
      <c r="F54" s="31"/>
      <c r="G54" s="72"/>
      <c r="H54" s="31"/>
      <c r="I54" s="31"/>
      <c r="J54" s="72"/>
      <c r="K54" s="31"/>
    </row>
    <row r="55" spans="1:11" x14ac:dyDescent="0.3">
      <c r="A55" s="32">
        <f>A54+0.1</f>
        <v>6.1</v>
      </c>
      <c r="C55" s="43" t="s">
        <v>203</v>
      </c>
      <c r="D55" s="73">
        <v>0.54032258064516125</v>
      </c>
      <c r="E55" s="78">
        <v>0.29629629629629628</v>
      </c>
      <c r="F55" s="42">
        <v>0.42105263157894735</v>
      </c>
      <c r="G55" s="78">
        <v>0.5</v>
      </c>
      <c r="H55" s="42">
        <v>0.4375</v>
      </c>
      <c r="I55" s="42">
        <v>0.375</v>
      </c>
      <c r="J55" s="78">
        <v>0.36923076923076925</v>
      </c>
      <c r="K55" s="42">
        <v>0.5</v>
      </c>
    </row>
    <row r="56" spans="1:11" x14ac:dyDescent="0.3">
      <c r="A56" s="32">
        <f t="shared" ref="A56:A57" si="5">A55+0.1</f>
        <v>6.1999999999999993</v>
      </c>
      <c r="C56" s="43" t="s">
        <v>204</v>
      </c>
      <c r="D56" s="73">
        <v>0.37903225806451613</v>
      </c>
      <c r="E56" s="78">
        <v>0.59259259259259256</v>
      </c>
      <c r="F56" s="42">
        <v>0.42105263157894735</v>
      </c>
      <c r="G56" s="78">
        <v>0.23333333333333334</v>
      </c>
      <c r="H56" s="42">
        <v>0.4375</v>
      </c>
      <c r="I56" s="42">
        <v>0.4375</v>
      </c>
      <c r="J56" s="78">
        <v>0.33846153846153848</v>
      </c>
      <c r="K56" s="42">
        <v>0.5</v>
      </c>
    </row>
    <row r="57" spans="1:11" x14ac:dyDescent="0.3">
      <c r="A57" s="32">
        <f t="shared" si="5"/>
        <v>6.2999999999999989</v>
      </c>
      <c r="C57" s="43" t="s">
        <v>205</v>
      </c>
      <c r="D57" s="73">
        <v>8.0645161290322578E-2</v>
      </c>
      <c r="E57" s="78">
        <v>0.1111111111111111</v>
      </c>
      <c r="F57" s="42">
        <v>0.15789473684210525</v>
      </c>
      <c r="G57" s="78">
        <v>0.26666666666666666</v>
      </c>
      <c r="H57" s="42">
        <v>0.125</v>
      </c>
      <c r="I57" s="42">
        <v>0.1875</v>
      </c>
      <c r="J57" s="78">
        <v>0.29230769230769232</v>
      </c>
      <c r="K57" s="42">
        <v>0</v>
      </c>
    </row>
    <row r="58" spans="1:11" ht="15" hidden="1" x14ac:dyDescent="0.25">
      <c r="A58" s="32"/>
      <c r="C58" s="67" t="s">
        <v>140</v>
      </c>
      <c r="D58" s="73"/>
      <c r="E58" s="78"/>
      <c r="F58" s="42"/>
      <c r="G58" s="78"/>
      <c r="H58" s="42"/>
      <c r="I58" s="42"/>
      <c r="J58" s="78"/>
      <c r="K58" s="42"/>
    </row>
    <row r="59" spans="1:11" s="30" customFormat="1" x14ac:dyDescent="0.3">
      <c r="A59" s="31">
        <v>7</v>
      </c>
      <c r="B59" s="31" t="s">
        <v>225</v>
      </c>
      <c r="C59" s="31"/>
      <c r="D59" s="117"/>
      <c r="E59" s="72"/>
      <c r="F59" s="31"/>
      <c r="G59" s="72"/>
      <c r="H59" s="31"/>
      <c r="I59" s="31"/>
      <c r="J59" s="72"/>
      <c r="K59" s="31"/>
    </row>
    <row r="60" spans="1:11" x14ac:dyDescent="0.3">
      <c r="A60" s="32">
        <f t="shared" ref="A60:A61" si="6">A59+0.1</f>
        <v>7.1</v>
      </c>
      <c r="C60" s="127" t="s">
        <v>206</v>
      </c>
      <c r="D60" s="73">
        <v>7.8947368421052627E-2</v>
      </c>
      <c r="E60" s="78">
        <v>0</v>
      </c>
      <c r="F60" s="42">
        <v>0</v>
      </c>
      <c r="G60" s="78">
        <v>8.6956521739130432E-2</v>
      </c>
      <c r="H60" s="42">
        <v>3.3333333333333333E-2</v>
      </c>
      <c r="I60" s="42">
        <v>8.6956521739130432E-2</v>
      </c>
      <c r="J60" s="78">
        <v>6.8965517241379309E-2</v>
      </c>
      <c r="K60" s="42">
        <v>5.7142857142857141E-2</v>
      </c>
    </row>
    <row r="61" spans="1:11" x14ac:dyDescent="0.3">
      <c r="A61" s="32">
        <f t="shared" si="6"/>
        <v>7.1999999999999993</v>
      </c>
      <c r="C61" s="127" t="s">
        <v>207</v>
      </c>
      <c r="D61" s="73">
        <v>0.92105263157894735</v>
      </c>
      <c r="E61" s="78">
        <v>1</v>
      </c>
      <c r="F61" s="42">
        <v>1</v>
      </c>
      <c r="G61" s="78">
        <v>0.91304347826086951</v>
      </c>
      <c r="H61" s="42">
        <v>0.96666666666666667</v>
      </c>
      <c r="I61" s="42">
        <v>0.91304347826086951</v>
      </c>
      <c r="J61" s="78">
        <v>0.93103448275862066</v>
      </c>
      <c r="K61" s="42">
        <v>0.94285714285714284</v>
      </c>
    </row>
    <row r="62" spans="1:11" ht="15" hidden="1" x14ac:dyDescent="0.25">
      <c r="A62" s="32"/>
      <c r="C62" s="67" t="s">
        <v>140</v>
      </c>
      <c r="D62" s="118"/>
      <c r="E62" s="106"/>
      <c r="F62" s="105"/>
      <c r="G62" s="106"/>
      <c r="H62" s="105"/>
      <c r="I62" s="105"/>
      <c r="J62" s="106"/>
      <c r="K62" s="105"/>
    </row>
    <row r="63" spans="1:11" s="30" customFormat="1" ht="15" hidden="1" x14ac:dyDescent="0.25">
      <c r="A63" s="32">
        <f>A61+0.1</f>
        <v>7.2999999999999989</v>
      </c>
      <c r="B63" s="31" t="s">
        <v>164</v>
      </c>
      <c r="C63" s="49"/>
      <c r="D63" s="119"/>
      <c r="E63" s="75"/>
      <c r="G63" s="84"/>
      <c r="J63" s="84"/>
    </row>
    <row r="64" spans="1:11" ht="15" hidden="1" x14ac:dyDescent="0.25">
      <c r="A64" s="32">
        <f t="shared" ref="A64:A74" si="7">A63+0.1</f>
        <v>7.3999999999999986</v>
      </c>
      <c r="C64" s="43" t="s">
        <v>76</v>
      </c>
      <c r="D64" s="118"/>
      <c r="E64" s="106"/>
      <c r="F64" s="105"/>
      <c r="G64" s="106"/>
      <c r="H64" s="105"/>
      <c r="I64" s="105"/>
      <c r="J64" s="106"/>
      <c r="K64" s="105"/>
    </row>
    <row r="65" spans="1:11" ht="15" hidden="1" x14ac:dyDescent="0.25">
      <c r="A65" s="32">
        <f t="shared" si="7"/>
        <v>7.4999999999999982</v>
      </c>
      <c r="C65" s="43" t="s">
        <v>26</v>
      </c>
      <c r="D65" s="118"/>
      <c r="E65" s="106"/>
      <c r="F65" s="105"/>
      <c r="G65" s="106"/>
      <c r="H65" s="105"/>
      <c r="I65" s="105"/>
      <c r="J65" s="106"/>
      <c r="K65" s="105"/>
    </row>
    <row r="66" spans="1:11" ht="15" hidden="1" x14ac:dyDescent="0.25">
      <c r="A66" s="32">
        <f t="shared" si="7"/>
        <v>7.5999999999999979</v>
      </c>
      <c r="C66" s="43" t="s">
        <v>27</v>
      </c>
      <c r="D66" s="118"/>
      <c r="E66" s="106"/>
      <c r="F66" s="105"/>
      <c r="G66" s="106"/>
      <c r="H66" s="105"/>
      <c r="I66" s="105"/>
      <c r="J66" s="106"/>
      <c r="K66" s="105"/>
    </row>
    <row r="67" spans="1:11" ht="15" hidden="1" x14ac:dyDescent="0.25">
      <c r="A67" s="32">
        <f t="shared" si="7"/>
        <v>7.6999999999999975</v>
      </c>
      <c r="C67" s="43" t="s">
        <v>28</v>
      </c>
      <c r="D67" s="118"/>
      <c r="E67" s="106"/>
      <c r="F67" s="105"/>
      <c r="G67" s="106"/>
      <c r="H67" s="105"/>
      <c r="I67" s="105"/>
      <c r="J67" s="106"/>
      <c r="K67" s="105"/>
    </row>
    <row r="68" spans="1:11" ht="15" hidden="1" x14ac:dyDescent="0.25">
      <c r="A68" s="32">
        <f t="shared" si="7"/>
        <v>7.7999999999999972</v>
      </c>
      <c r="C68" s="43" t="s">
        <v>17</v>
      </c>
      <c r="D68" s="118"/>
      <c r="E68" s="106"/>
      <c r="F68" s="105"/>
      <c r="G68" s="106"/>
      <c r="H68" s="105"/>
      <c r="I68" s="105"/>
      <c r="J68" s="106"/>
      <c r="K68" s="105"/>
    </row>
    <row r="69" spans="1:11" ht="15" hidden="1" x14ac:dyDescent="0.25">
      <c r="A69" s="32">
        <f t="shared" si="7"/>
        <v>7.8999999999999968</v>
      </c>
      <c r="C69" s="43" t="s">
        <v>2</v>
      </c>
      <c r="D69" s="118"/>
      <c r="E69" s="106"/>
      <c r="F69" s="105"/>
      <c r="G69" s="106"/>
      <c r="H69" s="105"/>
      <c r="I69" s="105"/>
      <c r="J69" s="106"/>
      <c r="K69" s="105"/>
    </row>
    <row r="70" spans="1:11" s="30" customFormat="1" ht="15" hidden="1" x14ac:dyDescent="0.25">
      <c r="A70" s="32">
        <f t="shared" si="7"/>
        <v>7.9999999999999964</v>
      </c>
      <c r="B70" s="31" t="s">
        <v>165</v>
      </c>
      <c r="C70" s="49"/>
      <c r="D70" s="119"/>
      <c r="E70" s="75"/>
      <c r="G70" s="84"/>
      <c r="J70" s="84"/>
    </row>
    <row r="71" spans="1:11" ht="15" hidden="1" x14ac:dyDescent="0.25">
      <c r="A71" s="32">
        <f t="shared" si="7"/>
        <v>8.0999999999999961</v>
      </c>
      <c r="C71" s="43" t="s">
        <v>5</v>
      </c>
      <c r="D71" s="118"/>
      <c r="E71" s="106"/>
      <c r="F71" s="105"/>
      <c r="G71" s="106"/>
      <c r="H71" s="105"/>
      <c r="I71" s="105"/>
      <c r="J71" s="106"/>
      <c r="K71" s="105"/>
    </row>
    <row r="72" spans="1:11" ht="15" hidden="1" x14ac:dyDescent="0.25">
      <c r="A72" s="32">
        <f t="shared" si="7"/>
        <v>8.1999999999999957</v>
      </c>
      <c r="C72" s="43" t="s">
        <v>25</v>
      </c>
      <c r="D72" s="118"/>
      <c r="E72" s="106"/>
      <c r="F72" s="105"/>
      <c r="G72" s="106"/>
      <c r="H72" s="105"/>
      <c r="I72" s="105"/>
      <c r="J72" s="106"/>
      <c r="K72" s="105"/>
    </row>
    <row r="73" spans="1:11" ht="15" hidden="1" x14ac:dyDescent="0.25">
      <c r="A73" s="32">
        <f t="shared" si="7"/>
        <v>8.2999999999999954</v>
      </c>
      <c r="C73" s="43" t="s">
        <v>17</v>
      </c>
      <c r="D73" s="118"/>
      <c r="E73" s="106"/>
      <c r="F73" s="105"/>
      <c r="G73" s="106"/>
      <c r="H73" s="105"/>
      <c r="I73" s="105"/>
      <c r="J73" s="106"/>
      <c r="K73" s="105"/>
    </row>
    <row r="74" spans="1:11" ht="15" hidden="1" x14ac:dyDescent="0.25">
      <c r="A74" s="32">
        <f t="shared" si="7"/>
        <v>8.399999999999995</v>
      </c>
      <c r="C74" s="43" t="s">
        <v>2</v>
      </c>
      <c r="D74" s="118"/>
      <c r="E74" s="106"/>
      <c r="F74" s="105"/>
      <c r="G74" s="106"/>
      <c r="H74" s="105"/>
      <c r="I74" s="105"/>
      <c r="J74" s="106"/>
      <c r="K74" s="105"/>
    </row>
    <row r="75" spans="1:11" ht="15" hidden="1" x14ac:dyDescent="0.25">
      <c r="A75" s="32"/>
      <c r="C75" s="67" t="s">
        <v>140</v>
      </c>
      <c r="D75" s="118"/>
      <c r="E75" s="106"/>
      <c r="F75" s="105"/>
      <c r="G75" s="106"/>
      <c r="H75" s="105"/>
      <c r="I75" s="105"/>
      <c r="J75" s="106"/>
      <c r="K75" s="105"/>
    </row>
    <row r="76" spans="1:11" s="30" customFormat="1" x14ac:dyDescent="0.3">
      <c r="A76" s="31">
        <v>8</v>
      </c>
      <c r="B76" s="31" t="s">
        <v>224</v>
      </c>
      <c r="C76" s="31"/>
      <c r="D76" s="117"/>
      <c r="E76" s="72"/>
      <c r="F76" s="31"/>
      <c r="G76" s="72"/>
      <c r="H76" s="31"/>
      <c r="I76" s="31"/>
      <c r="J76" s="72"/>
      <c r="K76" s="31"/>
    </row>
    <row r="77" spans="1:11" x14ac:dyDescent="0.3">
      <c r="A77" s="32">
        <f t="shared" ref="A77:A80" si="8">A76+0.1</f>
        <v>8.1</v>
      </c>
      <c r="C77" s="127" t="s">
        <v>206</v>
      </c>
      <c r="D77" s="73">
        <v>0.21167883211678831</v>
      </c>
      <c r="E77" s="78">
        <v>0.4</v>
      </c>
      <c r="F77" s="42">
        <v>1</v>
      </c>
      <c r="G77" s="78">
        <v>0.26923076923076922</v>
      </c>
      <c r="H77" s="42">
        <v>0.30769230769230771</v>
      </c>
      <c r="I77" s="42">
        <v>0.3</v>
      </c>
      <c r="J77" s="78">
        <v>0.31034482758620691</v>
      </c>
      <c r="K77" s="42">
        <v>0.16666666666666666</v>
      </c>
    </row>
    <row r="78" spans="1:11" x14ac:dyDescent="0.3">
      <c r="A78" s="32">
        <f t="shared" si="8"/>
        <v>8.1999999999999993</v>
      </c>
      <c r="C78" s="127" t="s">
        <v>208</v>
      </c>
      <c r="D78" s="73">
        <v>2.1897810218978103E-2</v>
      </c>
      <c r="E78" s="78">
        <v>0</v>
      </c>
      <c r="F78" s="42">
        <v>0</v>
      </c>
      <c r="G78" s="78">
        <v>0.19230769230769232</v>
      </c>
      <c r="H78" s="42">
        <v>7.6923076923076927E-2</v>
      </c>
      <c r="I78" s="42">
        <v>0</v>
      </c>
      <c r="J78" s="78">
        <v>0.17241379310344829</v>
      </c>
      <c r="K78" s="42">
        <v>5.5555555555555552E-2</v>
      </c>
    </row>
    <row r="79" spans="1:11" x14ac:dyDescent="0.3">
      <c r="A79" s="32">
        <f t="shared" si="8"/>
        <v>8.2999999999999989</v>
      </c>
      <c r="C79" s="127" t="s">
        <v>209</v>
      </c>
      <c r="D79" s="73">
        <v>0.34306569343065696</v>
      </c>
      <c r="E79" s="78">
        <v>0.9</v>
      </c>
      <c r="F79" s="42">
        <v>0.33333333333333331</v>
      </c>
      <c r="G79" s="78">
        <v>0.34615384615384615</v>
      </c>
      <c r="H79" s="42">
        <v>0.46153846153846156</v>
      </c>
      <c r="I79" s="42">
        <v>0.8</v>
      </c>
      <c r="J79" s="78">
        <v>0.41379310344827586</v>
      </c>
      <c r="K79" s="42">
        <v>0.44444444444444442</v>
      </c>
    </row>
    <row r="80" spans="1:11" x14ac:dyDescent="0.3">
      <c r="A80" s="32">
        <f t="shared" si="8"/>
        <v>8.3999999999999986</v>
      </c>
      <c r="C80" s="127" t="s">
        <v>210</v>
      </c>
      <c r="D80" s="73">
        <v>0.42335766423357662</v>
      </c>
      <c r="E80" s="78">
        <v>0.8</v>
      </c>
      <c r="F80" s="42">
        <v>1.5</v>
      </c>
      <c r="G80" s="78">
        <v>0.5</v>
      </c>
      <c r="H80" s="42">
        <v>1.0769230769230769</v>
      </c>
      <c r="I80" s="42">
        <v>0.6</v>
      </c>
      <c r="J80" s="78">
        <v>0.51724137931034486</v>
      </c>
      <c r="K80" s="42">
        <v>0.72222222222222221</v>
      </c>
    </row>
    <row r="81" spans="1:11" x14ac:dyDescent="0.3">
      <c r="A81" s="32"/>
      <c r="C81" s="67" t="s">
        <v>140</v>
      </c>
      <c r="D81" s="73"/>
      <c r="E81" s="78"/>
      <c r="F81" s="42"/>
      <c r="G81" s="78"/>
      <c r="H81" s="42"/>
      <c r="I81" s="42"/>
      <c r="J81" s="78"/>
      <c r="K81" s="42"/>
    </row>
    <row r="82" spans="1:11" s="30" customFormat="1" x14ac:dyDescent="0.3">
      <c r="A82" s="31">
        <v>9</v>
      </c>
      <c r="B82" s="31" t="s">
        <v>223</v>
      </c>
      <c r="C82" s="31"/>
      <c r="D82" s="117"/>
      <c r="E82" s="72"/>
      <c r="F82" s="31"/>
      <c r="G82" s="72"/>
      <c r="H82" s="31"/>
      <c r="I82" s="31"/>
      <c r="J82" s="72"/>
      <c r="K82" s="31"/>
    </row>
    <row r="83" spans="1:11" x14ac:dyDescent="0.3">
      <c r="A83" s="32">
        <v>9.1</v>
      </c>
      <c r="C83" s="127" t="s">
        <v>206</v>
      </c>
      <c r="D83" s="73">
        <v>2.0408163265306121E-2</v>
      </c>
      <c r="E83" s="78">
        <v>0</v>
      </c>
      <c r="F83" s="42">
        <v>0</v>
      </c>
      <c r="G83" s="78">
        <v>8.3333333333333329E-2</v>
      </c>
      <c r="H83" s="42">
        <v>0</v>
      </c>
      <c r="I83" s="42">
        <v>0.04</v>
      </c>
      <c r="J83" s="78">
        <v>3.3333333333333333E-2</v>
      </c>
      <c r="K83" s="42">
        <v>5.4054054054054057E-2</v>
      </c>
    </row>
    <row r="84" spans="1:11" x14ac:dyDescent="0.3">
      <c r="A84" s="32">
        <v>9.1999999999999993</v>
      </c>
      <c r="C84" s="127" t="s">
        <v>207</v>
      </c>
      <c r="D84" s="73">
        <v>0.97959183673469385</v>
      </c>
      <c r="E84" s="78">
        <v>1</v>
      </c>
      <c r="F84" s="42">
        <v>1</v>
      </c>
      <c r="G84" s="78">
        <v>0.91666666666666663</v>
      </c>
      <c r="H84" s="42">
        <v>1</v>
      </c>
      <c r="I84" s="42">
        <v>0.96</v>
      </c>
      <c r="J84" s="78">
        <v>0.96666666666666667</v>
      </c>
      <c r="K84" s="42">
        <v>0.94594594594594594</v>
      </c>
    </row>
    <row r="85" spans="1:11" ht="15" hidden="1" x14ac:dyDescent="0.25">
      <c r="A85" s="32"/>
      <c r="C85" s="67" t="s">
        <v>140</v>
      </c>
      <c r="D85" s="118"/>
      <c r="E85" s="76"/>
      <c r="F85" s="40"/>
      <c r="G85" s="85"/>
      <c r="H85" s="40"/>
      <c r="I85" s="40"/>
      <c r="J85" s="85"/>
      <c r="K85" s="40"/>
    </row>
    <row r="86" spans="1:11" s="30" customFormat="1" x14ac:dyDescent="0.3">
      <c r="A86" s="31">
        <v>10</v>
      </c>
      <c r="B86" s="31" t="s">
        <v>222</v>
      </c>
      <c r="C86" s="31"/>
      <c r="D86" s="117"/>
      <c r="E86" s="72"/>
      <c r="F86" s="31"/>
      <c r="G86" s="72"/>
      <c r="H86" s="31"/>
      <c r="I86" s="31"/>
      <c r="J86" s="72"/>
      <c r="K86" s="31"/>
    </row>
    <row r="87" spans="1:11" x14ac:dyDescent="0.3">
      <c r="A87" s="32">
        <f>A86+0.1</f>
        <v>10.1</v>
      </c>
      <c r="C87" s="44" t="s">
        <v>211</v>
      </c>
      <c r="D87" s="73">
        <v>4.060913705583756E-2</v>
      </c>
      <c r="E87" s="78">
        <v>2.8571428571428571E-2</v>
      </c>
      <c r="F87" s="42">
        <v>0</v>
      </c>
      <c r="G87" s="78">
        <v>0.10344827586206896</v>
      </c>
      <c r="H87" s="42">
        <v>0</v>
      </c>
      <c r="I87" s="42">
        <v>0</v>
      </c>
      <c r="J87" s="78">
        <v>6.8965517241379309E-2</v>
      </c>
      <c r="K87" s="42">
        <v>2.7027027027027029E-2</v>
      </c>
    </row>
    <row r="88" spans="1:11" x14ac:dyDescent="0.3">
      <c r="A88" s="32">
        <f t="shared" ref="A88:A91" si="9">A87+0.1</f>
        <v>10.199999999999999</v>
      </c>
      <c r="C88" s="44" t="s">
        <v>212</v>
      </c>
      <c r="D88" s="73">
        <v>0.73096446700507611</v>
      </c>
      <c r="E88" s="78">
        <v>0.74285714285714288</v>
      </c>
      <c r="F88" s="42">
        <v>0.7</v>
      </c>
      <c r="G88" s="78">
        <v>0.72413793103448276</v>
      </c>
      <c r="H88" s="42">
        <v>0.61290322580645162</v>
      </c>
      <c r="I88" s="42">
        <v>0.75</v>
      </c>
      <c r="J88" s="78">
        <v>0.7931034482758621</v>
      </c>
      <c r="K88" s="42">
        <v>0.67567567567567566</v>
      </c>
    </row>
    <row r="89" spans="1:11" x14ac:dyDescent="0.3">
      <c r="A89" s="32">
        <f t="shared" si="9"/>
        <v>10.299999999999999</v>
      </c>
      <c r="C89" s="44" t="s">
        <v>213</v>
      </c>
      <c r="D89" s="73">
        <v>5.076142131979695E-3</v>
      </c>
      <c r="E89" s="78">
        <v>0</v>
      </c>
      <c r="F89" s="42">
        <v>0</v>
      </c>
      <c r="G89" s="78">
        <v>3.4482758620689655E-2</v>
      </c>
      <c r="H89" s="42">
        <v>0</v>
      </c>
      <c r="I89" s="42">
        <v>0</v>
      </c>
      <c r="J89" s="78">
        <v>0</v>
      </c>
      <c r="K89" s="42">
        <v>0</v>
      </c>
    </row>
    <row r="90" spans="1:11" x14ac:dyDescent="0.3">
      <c r="A90" s="32">
        <f t="shared" si="9"/>
        <v>10.399999999999999</v>
      </c>
      <c r="C90" s="44" t="s">
        <v>214</v>
      </c>
      <c r="D90" s="73">
        <v>0.20812182741116753</v>
      </c>
      <c r="E90" s="78">
        <v>0.14285714285714285</v>
      </c>
      <c r="F90" s="42">
        <v>0.3</v>
      </c>
      <c r="G90" s="78">
        <v>0.10344827586206896</v>
      </c>
      <c r="H90" s="42">
        <v>0.38709677419354838</v>
      </c>
      <c r="I90" s="42">
        <v>0.125</v>
      </c>
      <c r="J90" s="78">
        <v>0.13793103448275862</v>
      </c>
      <c r="K90" s="42">
        <v>0.29729729729729731</v>
      </c>
    </row>
    <row r="91" spans="1:11" x14ac:dyDescent="0.3">
      <c r="A91" s="32">
        <f t="shared" si="9"/>
        <v>10.499999999999998</v>
      </c>
      <c r="C91" s="44" t="s">
        <v>215</v>
      </c>
      <c r="D91" s="73">
        <v>1.5228426395939087E-2</v>
      </c>
      <c r="E91" s="78">
        <v>8.5714285714285715E-2</v>
      </c>
      <c r="F91" s="42">
        <v>0</v>
      </c>
      <c r="G91" s="78">
        <v>3.4482758620689655E-2</v>
      </c>
      <c r="H91" s="42">
        <v>0</v>
      </c>
      <c r="I91" s="42">
        <v>0.125</v>
      </c>
      <c r="J91" s="78">
        <v>0</v>
      </c>
      <c r="K91" s="42">
        <v>0</v>
      </c>
    </row>
    <row r="92" spans="1:11" ht="15" hidden="1" x14ac:dyDescent="0.25">
      <c r="A92" s="32"/>
      <c r="C92" s="67" t="s">
        <v>140</v>
      </c>
      <c r="D92" s="125" t="s">
        <v>140</v>
      </c>
      <c r="E92" s="78"/>
      <c r="F92" s="42"/>
      <c r="G92" s="78"/>
      <c r="H92" s="42"/>
      <c r="I92" s="42"/>
      <c r="J92" s="78"/>
      <c r="K92" s="42"/>
    </row>
    <row r="93" spans="1:11" s="30" customFormat="1" x14ac:dyDescent="0.3">
      <c r="A93" s="31">
        <v>11</v>
      </c>
      <c r="B93" s="31" t="s">
        <v>221</v>
      </c>
      <c r="C93" s="31"/>
      <c r="D93" s="117"/>
      <c r="E93" s="72"/>
      <c r="F93" s="31"/>
      <c r="G93" s="72"/>
      <c r="H93" s="31"/>
      <c r="I93" s="31"/>
      <c r="J93" s="72"/>
      <c r="K93" s="31"/>
    </row>
    <row r="94" spans="1:11" x14ac:dyDescent="0.3">
      <c r="A94" s="32">
        <f>A93+0.1</f>
        <v>11.1</v>
      </c>
      <c r="C94" s="44" t="s">
        <v>216</v>
      </c>
      <c r="D94" s="73">
        <v>0.77669902912621358</v>
      </c>
      <c r="E94" s="78">
        <v>0.83333333333333337</v>
      </c>
      <c r="F94" s="42">
        <v>0.63636363636363635</v>
      </c>
      <c r="G94" s="78">
        <v>0.65384615384615385</v>
      </c>
      <c r="H94" s="42">
        <v>0.88235294117647056</v>
      </c>
      <c r="I94" s="42">
        <v>0.875</v>
      </c>
      <c r="J94" s="78">
        <v>0.75</v>
      </c>
      <c r="K94" s="42">
        <v>0.86956521739130432</v>
      </c>
    </row>
    <row r="95" spans="1:11" x14ac:dyDescent="0.3">
      <c r="A95" s="32">
        <f t="shared" ref="A95:A98" si="10">A94+0.1</f>
        <v>11.2</v>
      </c>
      <c r="C95" s="44" t="s">
        <v>217</v>
      </c>
      <c r="D95" s="73">
        <v>0.22330097087378642</v>
      </c>
      <c r="E95" s="78">
        <v>0.44444444444444442</v>
      </c>
      <c r="F95" s="42">
        <v>0.27272727272727271</v>
      </c>
      <c r="G95" s="78">
        <v>0.11538461538461539</v>
      </c>
      <c r="H95" s="42">
        <v>0.47058823529411764</v>
      </c>
      <c r="I95" s="42">
        <v>0.1875</v>
      </c>
      <c r="J95" s="78">
        <v>0.25</v>
      </c>
      <c r="K95" s="42">
        <v>0.2608695652173913</v>
      </c>
    </row>
    <row r="96" spans="1:11" x14ac:dyDescent="0.3">
      <c r="A96" s="32">
        <f t="shared" si="10"/>
        <v>11.299999999999999</v>
      </c>
      <c r="C96" s="44" t="s">
        <v>218</v>
      </c>
      <c r="D96" s="73">
        <v>0.14563106796116504</v>
      </c>
      <c r="E96" s="78">
        <v>0.16666666666666666</v>
      </c>
      <c r="F96" s="42">
        <v>0.36363636363636365</v>
      </c>
      <c r="G96" s="78">
        <v>0.23076923076923078</v>
      </c>
      <c r="H96" s="42">
        <v>0.11764705882352941</v>
      </c>
      <c r="I96" s="42">
        <v>0.125</v>
      </c>
      <c r="J96" s="78">
        <v>0.15625</v>
      </c>
      <c r="K96" s="42">
        <v>0.13043478260869565</v>
      </c>
    </row>
    <row r="97" spans="1:11" x14ac:dyDescent="0.3">
      <c r="A97" s="32">
        <f t="shared" si="10"/>
        <v>11.399999999999999</v>
      </c>
      <c r="C97" s="44" t="s">
        <v>219</v>
      </c>
      <c r="D97" s="73">
        <v>0.12621359223300971</v>
      </c>
      <c r="E97" s="78">
        <v>0.22222222222222221</v>
      </c>
      <c r="F97" s="42">
        <v>0.27272727272727271</v>
      </c>
      <c r="G97" s="78">
        <v>0.15384615384615385</v>
      </c>
      <c r="H97" s="42">
        <v>0.17647058823529413</v>
      </c>
      <c r="I97" s="42">
        <v>0.125</v>
      </c>
      <c r="J97" s="78">
        <v>0.1875</v>
      </c>
      <c r="K97" s="42">
        <v>8.6956521739130432E-2</v>
      </c>
    </row>
    <row r="98" spans="1:11" x14ac:dyDescent="0.3">
      <c r="A98" s="32">
        <f t="shared" si="10"/>
        <v>11.499999999999998</v>
      </c>
      <c r="C98" s="44" t="s">
        <v>220</v>
      </c>
      <c r="D98" s="73">
        <v>1.9417475728155338E-2</v>
      </c>
      <c r="E98" s="78">
        <v>5.5555555555555552E-2</v>
      </c>
      <c r="F98" s="42">
        <v>0</v>
      </c>
      <c r="G98" s="78">
        <v>0</v>
      </c>
      <c r="H98" s="42">
        <v>0</v>
      </c>
      <c r="I98" s="42">
        <v>6.25E-2</v>
      </c>
      <c r="J98" s="78">
        <v>3.125E-2</v>
      </c>
      <c r="K98" s="42">
        <v>0</v>
      </c>
    </row>
    <row r="99" spans="1:11" ht="15" hidden="1" x14ac:dyDescent="0.25">
      <c r="A99" s="32"/>
      <c r="C99" s="67" t="s">
        <v>140</v>
      </c>
      <c r="D99" s="73"/>
      <c r="E99" s="78"/>
      <c r="F99" s="42"/>
      <c r="G99" s="78"/>
      <c r="H99" s="42"/>
      <c r="I99" s="42"/>
      <c r="J99" s="78"/>
      <c r="K99" s="42"/>
    </row>
    <row r="100" spans="1:11" x14ac:dyDescent="0.3">
      <c r="A100" s="32"/>
      <c r="B100" s="67" t="s">
        <v>140</v>
      </c>
      <c r="C100" s="67" t="s">
        <v>140</v>
      </c>
    </row>
    <row r="101" spans="1:11" x14ac:dyDescent="0.3">
      <c r="A101" s="32"/>
      <c r="D101" s="76"/>
      <c r="E101" s="76"/>
    </row>
    <row r="102" spans="1:11" x14ac:dyDescent="0.3">
      <c r="A102" s="32"/>
      <c r="D102" s="76"/>
      <c r="E102" s="76"/>
    </row>
    <row r="103" spans="1:11" x14ac:dyDescent="0.3">
      <c r="A103" s="32"/>
      <c r="D103" s="76"/>
      <c r="E103" s="76"/>
    </row>
    <row r="104" spans="1:11" x14ac:dyDescent="0.3">
      <c r="A104" s="32"/>
      <c r="D104" s="76"/>
      <c r="E104" s="76"/>
    </row>
    <row r="105" spans="1:11" x14ac:dyDescent="0.3">
      <c r="A105" s="32"/>
      <c r="D105" s="76"/>
      <c r="E105" s="76"/>
    </row>
    <row r="106" spans="1:11" x14ac:dyDescent="0.3">
      <c r="A106" s="32"/>
      <c r="D106" s="76"/>
      <c r="E106" s="76"/>
    </row>
    <row r="107" spans="1:11" x14ac:dyDescent="0.3">
      <c r="A107" s="32"/>
      <c r="D107" s="76"/>
      <c r="E107" s="76"/>
    </row>
    <row r="114" spans="2:5" x14ac:dyDescent="0.3">
      <c r="B114" s="34"/>
      <c r="D114" s="80"/>
      <c r="E114" s="80"/>
    </row>
    <row r="115" spans="2:5" x14ac:dyDescent="0.3">
      <c r="B115" s="34"/>
      <c r="D115" s="80"/>
      <c r="E115" s="80"/>
    </row>
    <row r="116" spans="2:5" x14ac:dyDescent="0.3">
      <c r="B116" s="34"/>
      <c r="D116" s="80"/>
      <c r="E116" s="80"/>
    </row>
    <row r="117" spans="2:5" x14ac:dyDescent="0.3">
      <c r="B117" s="34"/>
      <c r="D117" s="80"/>
      <c r="E117" s="80"/>
    </row>
    <row r="118" spans="2:5" x14ac:dyDescent="0.3">
      <c r="B118" s="34"/>
      <c r="D118" s="80"/>
      <c r="E118" s="80"/>
    </row>
    <row r="119" spans="2:5" x14ac:dyDescent="0.3">
      <c r="B119" s="34"/>
      <c r="D119" s="80"/>
      <c r="E119" s="80"/>
    </row>
    <row r="120" spans="2:5" x14ac:dyDescent="0.3">
      <c r="B120" s="34"/>
      <c r="D120" s="80"/>
      <c r="E120" s="80"/>
    </row>
    <row r="121" spans="2:5" x14ac:dyDescent="0.3">
      <c r="B121" s="34"/>
      <c r="D121" s="80"/>
      <c r="E121" s="80"/>
    </row>
  </sheetData>
  <sheetProtection password="CD4E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68"/>
  <sheetViews>
    <sheetView showGridLines="0" showRowColHeaders="0" workbookViewId="0"/>
  </sheetViews>
  <sheetFormatPr defaultColWidth="8.77734375" defaultRowHeight="14.4" x14ac:dyDescent="0.3"/>
  <cols>
    <col min="1" max="1" width="5.77734375" style="34" customWidth="1"/>
    <col min="2" max="2" width="2.21875" style="33" customWidth="1"/>
    <col min="3" max="3" width="25.77734375" style="44" customWidth="1"/>
    <col min="4" max="4" width="9.44140625" style="45" bestFit="1" customWidth="1"/>
    <col min="5" max="5" width="9.44140625" style="79" customWidth="1"/>
    <col min="6" max="6" width="10.77734375" style="34" customWidth="1"/>
    <col min="7" max="7" width="8.77734375" style="80"/>
    <col min="8" max="8" width="10.5546875" style="34" customWidth="1"/>
    <col min="9" max="9" width="8.77734375" style="34"/>
    <col min="10" max="10" width="8.77734375" style="80"/>
    <col min="11" max="11" width="8.77734375" style="34"/>
    <col min="12" max="12" width="8.77734375" style="34" customWidth="1"/>
    <col min="13" max="16384" width="8.77734375" style="34"/>
  </cols>
  <sheetData>
    <row r="1" spans="1:12" s="20" customFormat="1" ht="30.75" customHeight="1" x14ac:dyDescent="0.25">
      <c r="A1" s="20" t="s">
        <v>6</v>
      </c>
      <c r="B1" s="63" t="s">
        <v>139</v>
      </c>
      <c r="C1" s="60"/>
      <c r="D1" s="61" t="s">
        <v>232</v>
      </c>
      <c r="E1" s="68" t="s">
        <v>0</v>
      </c>
      <c r="F1" s="62" t="s">
        <v>155</v>
      </c>
      <c r="G1" s="81" t="s">
        <v>233</v>
      </c>
      <c r="H1" s="62" t="s">
        <v>234</v>
      </c>
      <c r="I1" s="62" t="s">
        <v>235</v>
      </c>
      <c r="J1" s="81" t="s">
        <v>236</v>
      </c>
      <c r="K1" s="62" t="s">
        <v>237</v>
      </c>
    </row>
    <row r="2" spans="1:12" s="27" customFormat="1" x14ac:dyDescent="0.3">
      <c r="A2" s="21" t="s">
        <v>4</v>
      </c>
      <c r="B2" s="21" t="s">
        <v>3</v>
      </c>
      <c r="C2" s="21"/>
      <c r="D2" s="59" t="s">
        <v>112</v>
      </c>
      <c r="E2" s="69" t="s">
        <v>0</v>
      </c>
      <c r="F2" s="59" t="s">
        <v>106</v>
      </c>
      <c r="G2" s="69" t="s">
        <v>113</v>
      </c>
      <c r="H2" s="59" t="s">
        <v>114</v>
      </c>
      <c r="I2" s="59" t="s">
        <v>115</v>
      </c>
      <c r="J2" s="69" t="s">
        <v>116</v>
      </c>
      <c r="K2" s="59" t="s">
        <v>117</v>
      </c>
    </row>
    <row r="3" spans="1:12" s="27" customFormat="1" ht="15" hidden="1" x14ac:dyDescent="0.25">
      <c r="A3" s="21">
        <v>154</v>
      </c>
      <c r="B3" s="21"/>
      <c r="C3" s="21"/>
      <c r="D3" s="47" t="s">
        <v>112</v>
      </c>
      <c r="E3" s="70" t="s">
        <v>0</v>
      </c>
      <c r="F3" s="23" t="s">
        <v>118</v>
      </c>
      <c r="G3" s="82" t="s">
        <v>119</v>
      </c>
      <c r="H3" s="25" t="s">
        <v>120</v>
      </c>
      <c r="I3" s="25" t="s">
        <v>121</v>
      </c>
      <c r="J3" s="86" t="s">
        <v>122</v>
      </c>
      <c r="K3" s="26" t="s">
        <v>123</v>
      </c>
    </row>
    <row r="4" spans="1:12" s="27" customFormat="1" ht="15" hidden="1" x14ac:dyDescent="0.25">
      <c r="A4" s="21"/>
      <c r="B4" s="21"/>
      <c r="C4" s="21"/>
      <c r="D4" s="22"/>
      <c r="E4" s="70"/>
      <c r="F4" s="23" t="s">
        <v>124</v>
      </c>
      <c r="G4" s="82"/>
      <c r="H4" s="24" t="s">
        <v>125</v>
      </c>
      <c r="I4" s="24" t="s">
        <v>126</v>
      </c>
      <c r="J4" s="86" t="s">
        <v>127</v>
      </c>
      <c r="K4" s="26" t="s">
        <v>128</v>
      </c>
    </row>
    <row r="5" spans="1:12" s="27" customFormat="1" ht="15" hidden="1" x14ac:dyDescent="0.25">
      <c r="A5" s="21"/>
      <c r="B5" s="21"/>
      <c r="C5" s="21"/>
      <c r="D5" s="22"/>
      <c r="E5" s="70"/>
      <c r="F5" s="23" t="s">
        <v>129</v>
      </c>
      <c r="G5" s="82"/>
      <c r="H5" s="24" t="s">
        <v>130</v>
      </c>
      <c r="I5" s="24" t="s">
        <v>131</v>
      </c>
      <c r="J5" s="87" t="s">
        <v>132</v>
      </c>
      <c r="K5" s="26" t="s">
        <v>133</v>
      </c>
    </row>
    <row r="6" spans="1:12" s="27" customFormat="1" ht="15" hidden="1" x14ac:dyDescent="0.25">
      <c r="A6" s="21"/>
      <c r="B6" s="21"/>
      <c r="C6" s="21"/>
      <c r="D6" s="22"/>
      <c r="E6" s="70"/>
      <c r="F6" s="28"/>
      <c r="G6" s="82"/>
      <c r="H6" s="28"/>
      <c r="I6" s="28"/>
      <c r="J6" s="82"/>
      <c r="K6" s="28" t="s">
        <v>134</v>
      </c>
    </row>
    <row r="7" spans="1:12" s="27" customFormat="1" ht="15" hidden="1" x14ac:dyDescent="0.25">
      <c r="A7" s="21"/>
      <c r="B7" s="21"/>
      <c r="C7" s="21"/>
      <c r="D7" s="22"/>
      <c r="E7" s="70"/>
      <c r="F7" s="28"/>
      <c r="G7" s="82"/>
      <c r="H7" s="28"/>
      <c r="I7" s="28"/>
      <c r="J7" s="82"/>
      <c r="K7" s="28" t="s">
        <v>135</v>
      </c>
    </row>
    <row r="8" spans="1:12" s="27" customFormat="1" ht="15" hidden="1" x14ac:dyDescent="0.25">
      <c r="A8" s="21"/>
      <c r="B8" s="21"/>
      <c r="C8" s="21"/>
      <c r="D8" s="29"/>
      <c r="E8" s="71"/>
      <c r="F8" s="28"/>
      <c r="G8" s="82"/>
      <c r="H8" s="28"/>
      <c r="I8" s="28"/>
      <c r="J8" s="82"/>
      <c r="K8" s="28" t="s">
        <v>136</v>
      </c>
    </row>
    <row r="9" spans="1:12" s="30" customFormat="1" x14ac:dyDescent="0.3">
      <c r="A9" s="31">
        <v>1</v>
      </c>
      <c r="B9" s="31" t="s">
        <v>238</v>
      </c>
      <c r="C9" s="31"/>
      <c r="D9" s="31"/>
      <c r="E9" s="72"/>
      <c r="F9" s="31"/>
      <c r="G9" s="72"/>
      <c r="H9" s="31"/>
      <c r="I9" s="31"/>
      <c r="J9" s="72"/>
      <c r="K9" s="31"/>
      <c r="L9" s="31"/>
    </row>
    <row r="10" spans="1:12" x14ac:dyDescent="0.3">
      <c r="A10" s="32"/>
      <c r="C10" s="44" t="s">
        <v>239</v>
      </c>
      <c r="D10" s="46">
        <v>0.1031390134529148</v>
      </c>
      <c r="E10" s="73">
        <v>4.6875E-2</v>
      </c>
      <c r="F10" s="46">
        <v>8.5106382978723402E-2</v>
      </c>
      <c r="G10" s="73">
        <v>0.13636363636363635</v>
      </c>
      <c r="H10" s="46">
        <v>0.10752688172043011</v>
      </c>
      <c r="I10" s="46">
        <v>0.05</v>
      </c>
      <c r="J10" s="73">
        <v>0.1</v>
      </c>
      <c r="K10" s="46">
        <v>0.10377358490566038</v>
      </c>
    </row>
    <row r="11" spans="1:12" ht="15" x14ac:dyDescent="0.25">
      <c r="A11" s="32"/>
      <c r="C11" s="44" t="s">
        <v>40</v>
      </c>
      <c r="D11" s="46">
        <v>4.9327354260089683E-2</v>
      </c>
      <c r="E11" s="73">
        <v>4.6875E-2</v>
      </c>
      <c r="F11" s="46">
        <v>4.2553191489361701E-2</v>
      </c>
      <c r="G11" s="73">
        <v>6.0606060606060608E-2</v>
      </c>
      <c r="H11" s="46">
        <v>5.3763440860215055E-2</v>
      </c>
      <c r="I11" s="46">
        <v>3.3333333333333333E-2</v>
      </c>
      <c r="J11" s="73">
        <v>5.4545454545454543E-2</v>
      </c>
      <c r="K11" s="46">
        <v>4.716981132075472E-2</v>
      </c>
    </row>
    <row r="12" spans="1:12" ht="15" x14ac:dyDescent="0.25">
      <c r="A12" s="32"/>
      <c r="C12" s="44" t="s">
        <v>41</v>
      </c>
      <c r="D12" s="46">
        <v>4.4843049327354258E-2</v>
      </c>
      <c r="E12" s="73">
        <v>9.375E-2</v>
      </c>
      <c r="F12" s="46">
        <v>2.1276595744680851E-2</v>
      </c>
      <c r="G12" s="73">
        <v>3.0303030303030304E-2</v>
      </c>
      <c r="H12" s="46">
        <v>3.2258064516129031E-2</v>
      </c>
      <c r="I12" s="46">
        <v>8.3333333333333329E-2</v>
      </c>
      <c r="J12" s="73">
        <v>0</v>
      </c>
      <c r="K12" s="46">
        <v>9.4339622641509441E-2</v>
      </c>
    </row>
    <row r="13" spans="1:12" ht="15" x14ac:dyDescent="0.25">
      <c r="A13" s="32"/>
      <c r="C13" s="44" t="s">
        <v>42</v>
      </c>
      <c r="D13" s="46">
        <v>4.9327354260089683E-2</v>
      </c>
      <c r="E13" s="73">
        <v>9.375E-2</v>
      </c>
      <c r="F13" s="46">
        <v>2.1276595744680851E-2</v>
      </c>
      <c r="G13" s="73">
        <v>0</v>
      </c>
      <c r="H13" s="46">
        <v>5.3763440860215055E-2</v>
      </c>
      <c r="I13" s="46">
        <v>8.3333333333333329E-2</v>
      </c>
      <c r="J13" s="73">
        <v>4.5454545454545456E-2</v>
      </c>
      <c r="K13" s="46">
        <v>4.716981132075472E-2</v>
      </c>
    </row>
    <row r="14" spans="1:12" ht="15" x14ac:dyDescent="0.25">
      <c r="A14" s="32"/>
      <c r="C14" s="44" t="s">
        <v>240</v>
      </c>
      <c r="D14" s="46">
        <v>0.1210762331838565</v>
      </c>
      <c r="E14" s="73">
        <v>6.25E-2</v>
      </c>
      <c r="F14" s="46">
        <v>8.5106382978723402E-2</v>
      </c>
      <c r="G14" s="73">
        <v>0.16666666666666666</v>
      </c>
      <c r="H14" s="46">
        <v>0.11827956989247312</v>
      </c>
      <c r="I14" s="46">
        <v>8.3333333333333329E-2</v>
      </c>
      <c r="J14" s="73">
        <v>0.13636363636363635</v>
      </c>
      <c r="K14" s="46">
        <v>0.11320754716981132</v>
      </c>
    </row>
    <row r="15" spans="1:12" ht="15" x14ac:dyDescent="0.25">
      <c r="A15" s="32"/>
      <c r="C15" s="44" t="s">
        <v>43</v>
      </c>
      <c r="D15" s="46">
        <v>0.11210762331838565</v>
      </c>
      <c r="E15" s="73">
        <v>0.109375</v>
      </c>
      <c r="F15" s="46">
        <v>2.1276595744680851E-2</v>
      </c>
      <c r="G15" s="73">
        <v>9.0909090909090912E-2</v>
      </c>
      <c r="H15" s="46">
        <v>5.3763440860215055E-2</v>
      </c>
      <c r="I15" s="46">
        <v>0.23333333333333334</v>
      </c>
      <c r="J15" s="73">
        <v>0.10909090909090909</v>
      </c>
      <c r="K15" s="46">
        <v>0.10377358490566038</v>
      </c>
    </row>
    <row r="16" spans="1:12" ht="15" x14ac:dyDescent="0.25">
      <c r="A16" s="32"/>
      <c r="C16" s="44" t="s">
        <v>44</v>
      </c>
      <c r="D16" s="46">
        <v>7.623318385650224E-2</v>
      </c>
      <c r="E16" s="73">
        <v>7.8125E-2</v>
      </c>
      <c r="F16" s="46">
        <v>8.5106382978723402E-2</v>
      </c>
      <c r="G16" s="73">
        <v>9.0909090909090912E-2</v>
      </c>
      <c r="H16" s="46">
        <v>6.4516129032258063E-2</v>
      </c>
      <c r="I16" s="46">
        <v>8.3333333333333329E-2</v>
      </c>
      <c r="J16" s="73">
        <v>9.0909090909090912E-2</v>
      </c>
      <c r="K16" s="46">
        <v>5.6603773584905662E-2</v>
      </c>
    </row>
    <row r="17" spans="1:12" ht="15" x14ac:dyDescent="0.25">
      <c r="A17" s="32"/>
      <c r="C17" s="44" t="s">
        <v>45</v>
      </c>
      <c r="D17" s="46">
        <v>0.11659192825112108</v>
      </c>
      <c r="E17" s="73">
        <v>0.125</v>
      </c>
      <c r="F17" s="46">
        <v>8.5106382978723402E-2</v>
      </c>
      <c r="G17" s="73">
        <v>0.10606060606060606</v>
      </c>
      <c r="H17" s="46">
        <v>7.5268817204301078E-2</v>
      </c>
      <c r="I17" s="46">
        <v>0.2</v>
      </c>
      <c r="J17" s="73">
        <v>0.10909090909090909</v>
      </c>
      <c r="K17" s="46">
        <v>0.13207547169811321</v>
      </c>
    </row>
    <row r="18" spans="1:12" ht="15" x14ac:dyDescent="0.25">
      <c r="A18" s="32"/>
      <c r="C18" s="44" t="s">
        <v>46</v>
      </c>
      <c r="D18" s="46">
        <v>8.520179372197309E-2</v>
      </c>
      <c r="E18" s="73">
        <v>0.15625</v>
      </c>
      <c r="F18" s="46">
        <v>6.3829787234042548E-2</v>
      </c>
      <c r="G18" s="73">
        <v>7.575757575757576E-2</v>
      </c>
      <c r="H18" s="46">
        <v>9.6774193548387094E-2</v>
      </c>
      <c r="I18" s="46">
        <v>6.6666666666666666E-2</v>
      </c>
      <c r="J18" s="73">
        <v>8.1818181818181818E-2</v>
      </c>
      <c r="K18" s="46">
        <v>9.4339622641509441E-2</v>
      </c>
    </row>
    <row r="19" spans="1:12" x14ac:dyDescent="0.3">
      <c r="A19" s="89"/>
      <c r="C19" s="44" t="s">
        <v>241</v>
      </c>
      <c r="D19" s="46">
        <v>0.24215246636771301</v>
      </c>
      <c r="E19" s="73">
        <v>0.1875</v>
      </c>
      <c r="F19" s="46">
        <v>0.48936170212765956</v>
      </c>
      <c r="G19" s="73">
        <v>0.24242424242424243</v>
      </c>
      <c r="H19" s="46">
        <v>0.34408602150537637</v>
      </c>
      <c r="I19" s="46">
        <v>8.3333333333333329E-2</v>
      </c>
      <c r="J19" s="73">
        <v>0.27272727272727271</v>
      </c>
      <c r="K19" s="46">
        <v>0.20754716981132076</v>
      </c>
    </row>
    <row r="20" spans="1:12" ht="15" hidden="1" x14ac:dyDescent="0.25">
      <c r="A20" s="37"/>
      <c r="D20" s="35">
        <v>0</v>
      </c>
      <c r="E20" s="74">
        <v>0</v>
      </c>
      <c r="F20" s="36">
        <v>0</v>
      </c>
      <c r="G20" s="83">
        <v>0</v>
      </c>
      <c r="H20" s="36">
        <v>0</v>
      </c>
      <c r="I20" s="36">
        <v>0</v>
      </c>
      <c r="J20" s="83">
        <v>0</v>
      </c>
      <c r="K20" s="36">
        <v>0</v>
      </c>
    </row>
    <row r="21" spans="1:12" ht="15" hidden="1" x14ac:dyDescent="0.25">
      <c r="A21" s="30"/>
      <c r="B21" s="31" t="s">
        <v>67</v>
      </c>
      <c r="C21" s="49"/>
      <c r="D21" s="38">
        <v>0</v>
      </c>
      <c r="E21" s="75">
        <v>0</v>
      </c>
      <c r="F21" s="30">
        <v>0</v>
      </c>
      <c r="G21" s="84">
        <v>0</v>
      </c>
      <c r="H21" s="30">
        <v>0</v>
      </c>
      <c r="I21" s="30">
        <v>0</v>
      </c>
      <c r="J21" s="84">
        <v>0</v>
      </c>
      <c r="K21" s="30">
        <v>0</v>
      </c>
    </row>
    <row r="22" spans="1:12" ht="15" hidden="1" x14ac:dyDescent="0.25">
      <c r="A22" s="37"/>
      <c r="C22" s="44" t="s">
        <v>75</v>
      </c>
      <c r="D22" s="39"/>
      <c r="E22" s="76"/>
      <c r="F22" s="40"/>
      <c r="G22" s="85"/>
      <c r="H22" s="40"/>
      <c r="I22" s="40"/>
      <c r="J22" s="85"/>
      <c r="K22" s="40"/>
    </row>
    <row r="23" spans="1:12" ht="15" hidden="1" x14ac:dyDescent="0.25">
      <c r="A23" s="37"/>
      <c r="C23" s="44" t="s">
        <v>68</v>
      </c>
      <c r="D23" s="39">
        <v>0</v>
      </c>
      <c r="E23" s="76">
        <v>5</v>
      </c>
      <c r="F23" s="40">
        <v>5</v>
      </c>
      <c r="G23" s="85"/>
      <c r="H23" s="40"/>
      <c r="I23" s="40"/>
      <c r="J23" s="85"/>
      <c r="K23" s="40"/>
    </row>
    <row r="24" spans="1:12" ht="15" hidden="1" x14ac:dyDescent="0.25">
      <c r="A24" s="37"/>
      <c r="C24" s="44" t="s">
        <v>69</v>
      </c>
      <c r="D24" s="39">
        <v>10</v>
      </c>
      <c r="E24" s="76">
        <v>10</v>
      </c>
      <c r="F24" s="40">
        <v>10</v>
      </c>
      <c r="G24" s="85"/>
      <c r="H24" s="40"/>
      <c r="I24" s="40"/>
      <c r="J24" s="85"/>
      <c r="K24" s="40"/>
    </row>
    <row r="25" spans="1:12" ht="15" hidden="1" x14ac:dyDescent="0.25">
      <c r="A25" s="37"/>
      <c r="C25" s="44" t="s">
        <v>71</v>
      </c>
      <c r="D25" s="39">
        <v>10</v>
      </c>
      <c r="E25" s="76">
        <v>10</v>
      </c>
      <c r="F25" s="40">
        <v>10</v>
      </c>
      <c r="G25" s="85"/>
      <c r="H25" s="40"/>
      <c r="I25" s="40"/>
      <c r="J25" s="85"/>
      <c r="K25" s="40"/>
    </row>
    <row r="26" spans="1:12" ht="15" hidden="1" x14ac:dyDescent="0.25">
      <c r="A26" s="37"/>
      <c r="C26" s="44" t="s">
        <v>70</v>
      </c>
      <c r="D26" s="39">
        <v>20</v>
      </c>
      <c r="E26" s="76">
        <v>20</v>
      </c>
      <c r="F26" s="40">
        <v>20</v>
      </c>
      <c r="G26" s="85"/>
      <c r="H26" s="40"/>
      <c r="I26" s="40"/>
      <c r="J26" s="88"/>
    </row>
    <row r="27" spans="1:12" ht="15" hidden="1" x14ac:dyDescent="0.25">
      <c r="A27" s="37"/>
      <c r="C27" s="44" t="s">
        <v>72</v>
      </c>
      <c r="D27" s="39">
        <v>20</v>
      </c>
      <c r="E27" s="76">
        <v>20</v>
      </c>
      <c r="F27" s="40">
        <v>20</v>
      </c>
      <c r="G27" s="85"/>
      <c r="H27" s="40"/>
      <c r="I27" s="40"/>
      <c r="J27" s="88">
        <v>4</v>
      </c>
    </row>
    <row r="28" spans="1:12" ht="15" hidden="1" x14ac:dyDescent="0.25">
      <c r="A28" s="37"/>
      <c r="C28" s="44" t="s">
        <v>73</v>
      </c>
      <c r="D28" s="39">
        <v>10</v>
      </c>
      <c r="E28" s="76">
        <v>10</v>
      </c>
      <c r="F28" s="40">
        <v>10</v>
      </c>
      <c r="G28" s="85"/>
      <c r="H28" s="40"/>
      <c r="I28" s="40"/>
      <c r="J28" s="88">
        <v>5</v>
      </c>
    </row>
    <row r="29" spans="1:12" ht="15" hidden="1" x14ac:dyDescent="0.25">
      <c r="A29" s="37"/>
      <c r="C29" s="44" t="s">
        <v>17</v>
      </c>
      <c r="D29" s="39">
        <v>5</v>
      </c>
      <c r="E29" s="76">
        <v>5</v>
      </c>
      <c r="F29" s="40">
        <v>5</v>
      </c>
      <c r="G29" s="85"/>
      <c r="H29" s="40"/>
      <c r="I29" s="40"/>
      <c r="J29" s="88">
        <v>6</v>
      </c>
    </row>
    <row r="30" spans="1:12" ht="15" hidden="1" x14ac:dyDescent="0.25">
      <c r="A30" s="37"/>
      <c r="C30" s="44" t="s">
        <v>2</v>
      </c>
      <c r="D30" s="39">
        <v>0</v>
      </c>
      <c r="E30" s="76">
        <v>0</v>
      </c>
      <c r="F30" s="40">
        <v>0</v>
      </c>
      <c r="G30" s="85"/>
      <c r="H30" s="40"/>
      <c r="I30" s="40"/>
      <c r="J30" s="88">
        <v>7</v>
      </c>
    </row>
    <row r="31" spans="1:12" ht="15" hidden="1" x14ac:dyDescent="0.25">
      <c r="A31" s="37"/>
      <c r="D31" s="39">
        <v>0</v>
      </c>
      <c r="E31" s="76">
        <v>0</v>
      </c>
      <c r="F31" s="40">
        <v>0</v>
      </c>
      <c r="G31" s="85"/>
      <c r="H31" s="40"/>
      <c r="I31" s="40"/>
      <c r="J31" s="88">
        <v>8</v>
      </c>
    </row>
    <row r="32" spans="1:12" s="30" customFormat="1" x14ac:dyDescent="0.3">
      <c r="A32" s="31">
        <v>2</v>
      </c>
      <c r="B32" s="31" t="s">
        <v>242</v>
      </c>
      <c r="C32" s="31"/>
      <c r="D32" s="31"/>
      <c r="E32" s="72"/>
      <c r="F32" s="31"/>
      <c r="G32" s="72"/>
      <c r="H32" s="31"/>
      <c r="I32" s="31"/>
      <c r="J32" s="72"/>
      <c r="K32" s="31"/>
      <c r="L32" s="31"/>
    </row>
    <row r="33" spans="1:12" ht="15" x14ac:dyDescent="0.25">
      <c r="A33" s="32"/>
      <c r="C33" s="44" t="s">
        <v>243</v>
      </c>
      <c r="D33" s="41">
        <v>0.85201793721973096</v>
      </c>
      <c r="E33" s="77">
        <v>0.859375</v>
      </c>
      <c r="F33" s="41">
        <v>0.87234042553191493</v>
      </c>
      <c r="G33" s="77">
        <v>0.84848484848484851</v>
      </c>
      <c r="H33" s="41">
        <v>0.87096774193548387</v>
      </c>
      <c r="I33" s="41">
        <v>0.83333333333333337</v>
      </c>
      <c r="J33" s="77">
        <v>0.87272727272727268</v>
      </c>
      <c r="K33" s="41">
        <v>0.83018867924528306</v>
      </c>
    </row>
    <row r="34" spans="1:12" x14ac:dyDescent="0.3">
      <c r="A34" s="32"/>
      <c r="C34" s="44" t="s">
        <v>244</v>
      </c>
      <c r="D34" s="41">
        <v>4.0358744394618833E-2</v>
      </c>
      <c r="E34" s="77">
        <v>3.125E-2</v>
      </c>
      <c r="F34" s="41">
        <v>0</v>
      </c>
      <c r="G34" s="77">
        <v>4.5454545454545456E-2</v>
      </c>
      <c r="H34" s="41">
        <v>2.1505376344086023E-2</v>
      </c>
      <c r="I34" s="41">
        <v>6.6666666666666666E-2</v>
      </c>
      <c r="J34" s="77">
        <v>4.5454545454545456E-2</v>
      </c>
      <c r="K34" s="41">
        <v>2.8301886792452831E-2</v>
      </c>
    </row>
    <row r="35" spans="1:12" ht="15" x14ac:dyDescent="0.25">
      <c r="A35" s="32"/>
      <c r="C35" s="44" t="s">
        <v>245</v>
      </c>
      <c r="D35" s="41">
        <v>0</v>
      </c>
      <c r="E35" s="77">
        <v>0</v>
      </c>
      <c r="F35" s="41">
        <v>0</v>
      </c>
      <c r="G35" s="77">
        <v>0</v>
      </c>
      <c r="H35" s="41">
        <v>0</v>
      </c>
      <c r="I35" s="41">
        <v>0</v>
      </c>
      <c r="J35" s="77">
        <v>0</v>
      </c>
      <c r="K35" s="41">
        <v>0</v>
      </c>
    </row>
    <row r="36" spans="1:12" ht="15" x14ac:dyDescent="0.25">
      <c r="A36" s="32"/>
      <c r="C36" s="44" t="s">
        <v>246</v>
      </c>
      <c r="D36" s="41">
        <v>0.15695067264573992</v>
      </c>
      <c r="E36" s="77">
        <v>0.28125</v>
      </c>
      <c r="F36" s="41">
        <v>0.19148936170212766</v>
      </c>
      <c r="G36" s="77">
        <v>6.0606060606060608E-2</v>
      </c>
      <c r="H36" s="41">
        <v>0.18279569892473119</v>
      </c>
      <c r="I36" s="41">
        <v>0.23333333333333334</v>
      </c>
      <c r="J36" s="77">
        <v>0.2</v>
      </c>
      <c r="K36" s="41">
        <v>0.12264150943396226</v>
      </c>
    </row>
    <row r="37" spans="1:12" ht="15" x14ac:dyDescent="0.25">
      <c r="A37" s="32"/>
      <c r="C37" s="44" t="s">
        <v>137</v>
      </c>
      <c r="D37" s="41">
        <v>0.19730941704035873</v>
      </c>
      <c r="E37" s="77">
        <v>0.328125</v>
      </c>
      <c r="F37" s="41">
        <v>0.34042553191489361</v>
      </c>
      <c r="G37" s="77">
        <v>9.0909090909090912E-2</v>
      </c>
      <c r="H37" s="41">
        <v>0.27956989247311825</v>
      </c>
      <c r="I37" s="41">
        <v>0.2</v>
      </c>
      <c r="J37" s="77">
        <v>0.20909090909090908</v>
      </c>
      <c r="K37" s="41">
        <v>0.19811320754716982</v>
      </c>
    </row>
    <row r="38" spans="1:12" ht="15" x14ac:dyDescent="0.25">
      <c r="A38" s="32"/>
      <c r="C38" s="44" t="s">
        <v>247</v>
      </c>
      <c r="D38" s="41">
        <v>1.7937219730941704E-2</v>
      </c>
      <c r="E38" s="77">
        <v>1.5625E-2</v>
      </c>
      <c r="F38" s="41">
        <v>6.3829787234042548E-2</v>
      </c>
      <c r="G38" s="77">
        <v>0</v>
      </c>
      <c r="H38" s="41">
        <v>3.2258064516129031E-2</v>
      </c>
      <c r="I38" s="41">
        <v>1.6666666666666666E-2</v>
      </c>
      <c r="J38" s="77">
        <v>9.0909090909090905E-3</v>
      </c>
      <c r="K38" s="41">
        <v>2.8301886792452831E-2</v>
      </c>
    </row>
    <row r="39" spans="1:12" ht="15" x14ac:dyDescent="0.25">
      <c r="A39" s="32"/>
      <c r="C39" s="44" t="s">
        <v>248</v>
      </c>
      <c r="D39" s="41">
        <v>8.9686098654708515E-2</v>
      </c>
      <c r="E39" s="77">
        <v>0.15625</v>
      </c>
      <c r="F39" s="41">
        <v>0.14893617021276595</v>
      </c>
      <c r="G39" s="77">
        <v>0</v>
      </c>
      <c r="H39" s="41">
        <v>6.4516129032258063E-2</v>
      </c>
      <c r="I39" s="41">
        <v>0.18333333333333332</v>
      </c>
      <c r="J39" s="77">
        <v>9.0909090909090912E-2</v>
      </c>
      <c r="K39" s="41">
        <v>9.4339622641509441E-2</v>
      </c>
    </row>
    <row r="40" spans="1:12" ht="15" x14ac:dyDescent="0.25">
      <c r="A40" s="32"/>
      <c r="C40" s="44" t="s">
        <v>249</v>
      </c>
      <c r="D40" s="41">
        <v>2.6905829596412557E-2</v>
      </c>
      <c r="E40" s="77">
        <v>3.125E-2</v>
      </c>
      <c r="F40" s="41">
        <v>4.2553191489361701E-2</v>
      </c>
      <c r="G40" s="77">
        <v>1.5151515151515152E-2</v>
      </c>
      <c r="H40" s="41">
        <v>4.3010752688172046E-2</v>
      </c>
      <c r="I40" s="41">
        <v>1.6666666666666666E-2</v>
      </c>
      <c r="J40" s="77">
        <v>9.0909090909090905E-3</v>
      </c>
      <c r="K40" s="41">
        <v>4.716981132075472E-2</v>
      </c>
    </row>
    <row r="41" spans="1:12" s="30" customFormat="1" x14ac:dyDescent="0.3">
      <c r="A41" s="31">
        <v>3</v>
      </c>
      <c r="B41" s="31" t="s">
        <v>229</v>
      </c>
      <c r="C41" s="31"/>
      <c r="D41" s="31"/>
      <c r="E41" s="72"/>
      <c r="F41" s="31"/>
      <c r="G41" s="72"/>
      <c r="H41" s="31"/>
      <c r="I41" s="31"/>
      <c r="J41" s="72"/>
      <c r="K41" s="31"/>
      <c r="L41" s="31"/>
    </row>
    <row r="42" spans="1:12" x14ac:dyDescent="0.3">
      <c r="A42" s="32"/>
      <c r="C42" s="50" t="s">
        <v>250</v>
      </c>
      <c r="D42" s="42">
        <v>0.33333333333333331</v>
      </c>
      <c r="E42" s="78">
        <v>0.375</v>
      </c>
      <c r="F42" s="42">
        <v>0.36</v>
      </c>
      <c r="G42" s="78">
        <v>0.30303030303030304</v>
      </c>
      <c r="H42" s="42">
        <v>0.3473684210526316</v>
      </c>
      <c r="I42" s="42">
        <v>0.34615384615384615</v>
      </c>
      <c r="J42" s="78">
        <v>0.45454545454545453</v>
      </c>
      <c r="K42" s="42">
        <v>0.34343434343434343</v>
      </c>
    </row>
    <row r="43" spans="1:12" ht="15" x14ac:dyDescent="0.25">
      <c r="A43" s="32"/>
      <c r="C43" s="58" t="s">
        <v>251</v>
      </c>
      <c r="D43" s="42">
        <v>0.2361111111111111</v>
      </c>
      <c r="E43" s="78">
        <v>0.40625</v>
      </c>
      <c r="F43" s="42">
        <v>0.12</v>
      </c>
      <c r="G43" s="78">
        <v>0.15151515151515152</v>
      </c>
      <c r="H43" s="42">
        <v>0.2</v>
      </c>
      <c r="I43" s="42">
        <v>0.42307692307692307</v>
      </c>
      <c r="J43" s="78">
        <v>0.38961038961038963</v>
      </c>
      <c r="K43" s="42">
        <v>0.19191919191919191</v>
      </c>
    </row>
    <row r="44" spans="1:12" x14ac:dyDescent="0.3">
      <c r="A44" s="32"/>
      <c r="C44" s="50" t="s">
        <v>252</v>
      </c>
      <c r="D44" s="42">
        <v>0.33333333333333331</v>
      </c>
      <c r="E44" s="78">
        <v>0.453125</v>
      </c>
      <c r="F44" s="42">
        <v>0.38</v>
      </c>
      <c r="G44" s="78">
        <v>0.16666666666666666</v>
      </c>
      <c r="H44" s="42">
        <v>0.38947368421052631</v>
      </c>
      <c r="I44" s="42">
        <v>0.44230769230769229</v>
      </c>
      <c r="J44" s="78">
        <v>0.50649350649350644</v>
      </c>
      <c r="K44" s="42">
        <v>0.31313131313131315</v>
      </c>
    </row>
    <row r="45" spans="1:12" x14ac:dyDescent="0.3">
      <c r="A45" s="32"/>
      <c r="C45" s="50" t="s">
        <v>253</v>
      </c>
      <c r="D45" s="42">
        <v>5.0925925925925923E-2</v>
      </c>
      <c r="E45" s="78">
        <v>0.109375</v>
      </c>
      <c r="F45" s="42">
        <v>0.04</v>
      </c>
      <c r="G45" s="78">
        <v>1.5151515151515152E-2</v>
      </c>
      <c r="H45" s="42">
        <v>7.3684210526315783E-2</v>
      </c>
      <c r="I45" s="42">
        <v>5.7692307692307696E-2</v>
      </c>
      <c r="J45" s="78">
        <v>3.896103896103896E-2</v>
      </c>
      <c r="K45" s="42">
        <v>8.0808080808080815E-2</v>
      </c>
    </row>
    <row r="46" spans="1:12" x14ac:dyDescent="0.3">
      <c r="A46" s="32"/>
      <c r="C46" s="50" t="s">
        <v>254</v>
      </c>
      <c r="D46" s="42">
        <v>0.27314814814814814</v>
      </c>
      <c r="E46" s="78">
        <v>0.390625</v>
      </c>
      <c r="F46" s="42">
        <v>0.3</v>
      </c>
      <c r="G46" s="78">
        <v>0.15151515151515152</v>
      </c>
      <c r="H46" s="42">
        <v>0.30526315789473685</v>
      </c>
      <c r="I46" s="42">
        <v>0.38461538461538464</v>
      </c>
      <c r="J46" s="78">
        <v>0.44155844155844154</v>
      </c>
      <c r="K46" s="42">
        <v>0.25252525252525254</v>
      </c>
    </row>
    <row r="47" spans="1:12" x14ac:dyDescent="0.3">
      <c r="A47" s="32"/>
      <c r="C47" s="50" t="s">
        <v>255</v>
      </c>
      <c r="D47" s="42">
        <v>0.125</v>
      </c>
      <c r="E47" s="78">
        <v>0.21875</v>
      </c>
      <c r="F47" s="42">
        <v>0.12</v>
      </c>
      <c r="G47" s="78">
        <v>6.0606060606060608E-2</v>
      </c>
      <c r="H47" s="42">
        <v>0.2</v>
      </c>
      <c r="I47" s="42">
        <v>7.6923076923076927E-2</v>
      </c>
      <c r="J47" s="78">
        <v>0.19480519480519481</v>
      </c>
      <c r="K47" s="42">
        <v>0.12121212121212122</v>
      </c>
    </row>
    <row r="48" spans="1:12" x14ac:dyDescent="0.3">
      <c r="A48" s="32"/>
      <c r="C48" s="50" t="s">
        <v>256</v>
      </c>
      <c r="D48" s="42">
        <v>3.7037037037037035E-2</v>
      </c>
      <c r="E48" s="78">
        <v>1.5625E-2</v>
      </c>
      <c r="F48" s="42">
        <v>0.1</v>
      </c>
      <c r="G48" s="78">
        <v>3.0303030303030304E-2</v>
      </c>
      <c r="H48" s="42">
        <v>5.2631578947368418E-2</v>
      </c>
      <c r="I48" s="42">
        <v>1.9230769230769232E-2</v>
      </c>
      <c r="J48" s="78">
        <v>3.896103896103896E-2</v>
      </c>
      <c r="K48" s="42">
        <v>5.0505050505050504E-2</v>
      </c>
    </row>
    <row r="49" spans="1:12" x14ac:dyDescent="0.3">
      <c r="A49" s="32"/>
      <c r="C49" s="50" t="s">
        <v>257</v>
      </c>
      <c r="D49" s="42">
        <v>0.20833333333333334</v>
      </c>
      <c r="E49" s="78">
        <v>0.109375</v>
      </c>
      <c r="F49" s="42">
        <v>0.12</v>
      </c>
      <c r="G49" s="78">
        <v>0.19696969696969696</v>
      </c>
      <c r="H49" s="42">
        <v>0.1368421052631579</v>
      </c>
      <c r="I49" s="42">
        <v>0.34615384615384615</v>
      </c>
      <c r="J49" s="78">
        <v>0.27272727272727271</v>
      </c>
      <c r="K49" s="42">
        <v>0.23232323232323232</v>
      </c>
    </row>
    <row r="50" spans="1:12" x14ac:dyDescent="0.3">
      <c r="A50" s="32"/>
      <c r="C50" s="58" t="s">
        <v>258</v>
      </c>
      <c r="D50" s="42">
        <v>3.2407407407407406E-2</v>
      </c>
      <c r="E50" s="78">
        <v>7.8125E-2</v>
      </c>
      <c r="F50" s="42">
        <v>0.04</v>
      </c>
      <c r="G50" s="78">
        <v>0</v>
      </c>
      <c r="H50" s="42">
        <v>5.2631578947368418E-2</v>
      </c>
      <c r="I50" s="42">
        <v>3.8461538461538464E-2</v>
      </c>
      <c r="J50" s="78">
        <v>1.2987012987012988E-2</v>
      </c>
      <c r="K50" s="42">
        <v>6.0606060606060608E-2</v>
      </c>
    </row>
    <row r="51" spans="1:12" s="30" customFormat="1" x14ac:dyDescent="0.3">
      <c r="A51" s="31">
        <v>4</v>
      </c>
      <c r="B51" s="31" t="s">
        <v>228</v>
      </c>
      <c r="C51" s="31"/>
      <c r="D51" s="31"/>
      <c r="E51" s="72"/>
      <c r="F51" s="31"/>
      <c r="G51" s="72"/>
      <c r="H51" s="31"/>
      <c r="I51" s="31"/>
      <c r="J51" s="72"/>
      <c r="K51" s="31"/>
      <c r="L51" s="31"/>
    </row>
    <row r="52" spans="1:12" x14ac:dyDescent="0.3">
      <c r="A52" s="32"/>
      <c r="C52" s="50" t="s">
        <v>259</v>
      </c>
      <c r="D52" s="42">
        <v>0.58986175115207373</v>
      </c>
      <c r="E52" s="78">
        <v>0.43548387096774194</v>
      </c>
      <c r="F52" s="42">
        <v>0.77083333333333337</v>
      </c>
      <c r="G52" s="78">
        <v>0.58461538461538465</v>
      </c>
      <c r="H52" s="42">
        <v>0.6853932584269663</v>
      </c>
      <c r="I52" s="42">
        <v>0.46666666666666667</v>
      </c>
      <c r="J52" s="78">
        <v>0.6</v>
      </c>
      <c r="K52" s="42">
        <v>0.57547169811320753</v>
      </c>
    </row>
    <row r="53" spans="1:12" x14ac:dyDescent="0.3">
      <c r="A53" s="32"/>
      <c r="C53" s="44" t="s">
        <v>260</v>
      </c>
      <c r="D53" s="42">
        <v>0.25345622119815669</v>
      </c>
      <c r="E53" s="78">
        <v>0.35483870967741937</v>
      </c>
      <c r="F53" s="42">
        <v>0.16666666666666666</v>
      </c>
      <c r="G53" s="78">
        <v>0.2</v>
      </c>
      <c r="H53" s="42">
        <v>0.23595505617977527</v>
      </c>
      <c r="I53" s="42">
        <v>0.33333333333333331</v>
      </c>
      <c r="J53" s="78">
        <v>0.25714285714285712</v>
      </c>
      <c r="K53" s="42">
        <v>0.24528301886792453</v>
      </c>
    </row>
    <row r="54" spans="1:12" x14ac:dyDescent="0.3">
      <c r="A54" s="32"/>
      <c r="C54" s="44" t="s">
        <v>261</v>
      </c>
      <c r="D54" s="42">
        <v>9.6774193548387094E-2</v>
      </c>
      <c r="E54" s="78">
        <v>8.0645161290322578E-2</v>
      </c>
      <c r="F54" s="42">
        <v>2.0833333333333332E-2</v>
      </c>
      <c r="G54" s="78">
        <v>0.13846153846153847</v>
      </c>
      <c r="H54" s="42">
        <v>4.49438202247191E-2</v>
      </c>
      <c r="I54" s="42">
        <v>0.13333333333333333</v>
      </c>
      <c r="J54" s="78">
        <v>8.5714285714285715E-2</v>
      </c>
      <c r="K54" s="42">
        <v>0.11320754716981132</v>
      </c>
    </row>
    <row r="55" spans="1:12" x14ac:dyDescent="0.3">
      <c r="A55" s="32"/>
      <c r="C55" s="67" t="s">
        <v>262</v>
      </c>
      <c r="D55" s="42">
        <v>5.9907834101382486E-2</v>
      </c>
      <c r="E55" s="78">
        <v>0.12903225806451613</v>
      </c>
      <c r="F55" s="42">
        <v>4.1666666666666664E-2</v>
      </c>
      <c r="G55" s="78">
        <v>7.6923076923076927E-2</v>
      </c>
      <c r="H55" s="42">
        <v>3.3707865168539325E-2</v>
      </c>
      <c r="I55" s="42">
        <v>6.6666666666666666E-2</v>
      </c>
      <c r="J55" s="78">
        <v>5.7142857142857141E-2</v>
      </c>
      <c r="K55" s="42">
        <v>6.6037735849056603E-2</v>
      </c>
    </row>
    <row r="56" spans="1:12" s="30" customFormat="1" x14ac:dyDescent="0.3">
      <c r="A56" s="31">
        <v>55</v>
      </c>
      <c r="B56" s="31" t="s">
        <v>227</v>
      </c>
      <c r="C56" s="31"/>
      <c r="D56" s="31"/>
      <c r="E56" s="72"/>
      <c r="F56" s="31"/>
      <c r="G56" s="72"/>
      <c r="H56" s="31"/>
      <c r="I56" s="31"/>
      <c r="J56" s="72"/>
      <c r="K56" s="31"/>
      <c r="L56" s="31"/>
    </row>
    <row r="57" spans="1:12" x14ac:dyDescent="0.3">
      <c r="A57" s="32"/>
      <c r="C57" s="43" t="s">
        <v>263</v>
      </c>
      <c r="D57" s="42">
        <v>9.0909090909090905E-3</v>
      </c>
      <c r="E57" s="78">
        <v>0</v>
      </c>
      <c r="F57" s="42">
        <v>0</v>
      </c>
      <c r="G57" s="78">
        <v>1.4705882352941176E-2</v>
      </c>
      <c r="H57" s="42">
        <v>1.1111111111111112E-2</v>
      </c>
      <c r="I57" s="42">
        <v>0</v>
      </c>
      <c r="J57" s="78">
        <v>9.1743119266055051E-3</v>
      </c>
      <c r="K57" s="42">
        <v>9.6153846153846159E-3</v>
      </c>
    </row>
    <row r="58" spans="1:12" x14ac:dyDescent="0.3">
      <c r="A58" s="32"/>
      <c r="C58" s="43" t="s">
        <v>264</v>
      </c>
      <c r="D58" s="42">
        <v>1.8181818181818181E-2</v>
      </c>
      <c r="E58" s="78">
        <v>1.6393442622950821E-2</v>
      </c>
      <c r="F58" s="42">
        <v>0</v>
      </c>
      <c r="G58" s="78">
        <v>0</v>
      </c>
      <c r="H58" s="42">
        <v>2.2222222222222223E-2</v>
      </c>
      <c r="I58" s="42">
        <v>3.3898305084745763E-2</v>
      </c>
      <c r="J58" s="78">
        <v>1.834862385321101E-2</v>
      </c>
      <c r="K58" s="42">
        <v>9.6153846153846159E-3</v>
      </c>
    </row>
    <row r="59" spans="1:12" x14ac:dyDescent="0.3">
      <c r="A59" s="32"/>
      <c r="C59" s="43" t="s">
        <v>265</v>
      </c>
      <c r="D59" s="42">
        <v>3.1818181818181815E-2</v>
      </c>
      <c r="E59" s="78">
        <v>0</v>
      </c>
      <c r="F59" s="42">
        <v>0.02</v>
      </c>
      <c r="G59" s="78">
        <v>4.4117647058823532E-2</v>
      </c>
      <c r="H59" s="42">
        <v>1.1111111111111112E-2</v>
      </c>
      <c r="I59" s="42">
        <v>5.0847457627118647E-2</v>
      </c>
      <c r="J59" s="78">
        <v>4.5871559633027525E-2</v>
      </c>
      <c r="K59" s="42">
        <v>1.9230769230769232E-2</v>
      </c>
    </row>
    <row r="60" spans="1:12" x14ac:dyDescent="0.3">
      <c r="A60" s="32"/>
      <c r="C60" s="43" t="s">
        <v>266</v>
      </c>
      <c r="D60" s="42">
        <v>0.17727272727272728</v>
      </c>
      <c r="E60" s="78">
        <v>0.16393442622950818</v>
      </c>
      <c r="F60" s="42">
        <v>0.24</v>
      </c>
      <c r="G60" s="78">
        <v>0.13235294117647059</v>
      </c>
      <c r="H60" s="42">
        <v>0.18888888888888888</v>
      </c>
      <c r="I60" s="42">
        <v>0.22033898305084745</v>
      </c>
      <c r="J60" s="78">
        <v>0.19266055045871561</v>
      </c>
      <c r="K60" s="42">
        <v>0.16346153846153846</v>
      </c>
    </row>
    <row r="61" spans="1:12" x14ac:dyDescent="0.3">
      <c r="A61" s="32"/>
      <c r="C61" s="43" t="s">
        <v>267</v>
      </c>
      <c r="D61" s="42">
        <v>0.75909090909090904</v>
      </c>
      <c r="E61" s="78">
        <v>0.81967213114754101</v>
      </c>
      <c r="F61" s="42">
        <v>0.72</v>
      </c>
      <c r="G61" s="78">
        <v>0.79411764705882348</v>
      </c>
      <c r="H61" s="42">
        <v>0.76666666666666672</v>
      </c>
      <c r="I61" s="42">
        <v>0.69491525423728817</v>
      </c>
      <c r="J61" s="78">
        <v>0.73394495412844041</v>
      </c>
      <c r="K61" s="42">
        <v>0.78846153846153844</v>
      </c>
    </row>
    <row r="62" spans="1:12" x14ac:dyDescent="0.3">
      <c r="A62" s="32"/>
      <c r="C62" s="43" t="s">
        <v>268</v>
      </c>
      <c r="D62" s="42">
        <v>4.5454545454545452E-3</v>
      </c>
      <c r="E62" s="78">
        <v>0</v>
      </c>
      <c r="F62" s="42">
        <v>0.02</v>
      </c>
      <c r="G62" s="78">
        <v>1.4705882352941176E-2</v>
      </c>
      <c r="H62" s="42">
        <v>0</v>
      </c>
      <c r="I62" s="42">
        <v>0</v>
      </c>
      <c r="J62" s="78">
        <v>0</v>
      </c>
      <c r="K62" s="42">
        <v>9.6153846153846159E-3</v>
      </c>
    </row>
    <row r="63" spans="1:12" s="30" customFormat="1" x14ac:dyDescent="0.3">
      <c r="A63" s="31">
        <v>6</v>
      </c>
      <c r="B63" s="31" t="s">
        <v>226</v>
      </c>
      <c r="C63" s="31"/>
      <c r="D63" s="31"/>
      <c r="E63" s="72"/>
      <c r="F63" s="31"/>
      <c r="G63" s="72"/>
      <c r="H63" s="31"/>
      <c r="I63" s="31"/>
      <c r="J63" s="72"/>
      <c r="K63" s="31"/>
      <c r="L63" s="31"/>
    </row>
    <row r="64" spans="1:12" x14ac:dyDescent="0.3">
      <c r="A64" s="32"/>
      <c r="C64" s="43" t="s">
        <v>269</v>
      </c>
      <c r="D64" s="42">
        <v>0.52702702702702697</v>
      </c>
      <c r="E64" s="78">
        <v>0.48979591836734693</v>
      </c>
      <c r="F64" s="42">
        <v>0.51219512195121952</v>
      </c>
      <c r="G64" s="78">
        <v>0.76190476190476186</v>
      </c>
      <c r="H64" s="42">
        <v>0.43283582089552236</v>
      </c>
      <c r="I64" s="42">
        <v>0.44736842105263158</v>
      </c>
      <c r="J64" s="78">
        <v>0.4567901234567901</v>
      </c>
      <c r="K64" s="42">
        <v>0.60317460317460314</v>
      </c>
    </row>
    <row r="65" spans="1:12" x14ac:dyDescent="0.3">
      <c r="A65" s="32"/>
      <c r="C65" s="43" t="s">
        <v>270</v>
      </c>
      <c r="D65" s="42">
        <v>0.45270270270270269</v>
      </c>
      <c r="E65" s="78">
        <v>0.51020408163265307</v>
      </c>
      <c r="F65" s="42">
        <v>0.43902439024390244</v>
      </c>
      <c r="G65" s="78">
        <v>0.23809523809523808</v>
      </c>
      <c r="H65" s="42">
        <v>0.52238805970149249</v>
      </c>
      <c r="I65" s="42">
        <v>0.55263157894736847</v>
      </c>
      <c r="J65" s="78">
        <v>0.53086419753086422</v>
      </c>
      <c r="K65" s="42">
        <v>0.36507936507936506</v>
      </c>
    </row>
    <row r="66" spans="1:12" x14ac:dyDescent="0.3">
      <c r="A66" s="32"/>
      <c r="C66" s="43" t="s">
        <v>271</v>
      </c>
      <c r="D66" s="42">
        <v>2.0270270270270271E-2</v>
      </c>
      <c r="E66" s="78">
        <v>0</v>
      </c>
      <c r="F66" s="42">
        <v>4.878048780487805E-2</v>
      </c>
      <c r="G66" s="78">
        <v>0</v>
      </c>
      <c r="H66" s="42">
        <v>4.4776119402985072E-2</v>
      </c>
      <c r="I66" s="42">
        <v>0</v>
      </c>
      <c r="J66" s="78">
        <v>1.2345679012345678E-2</v>
      </c>
      <c r="K66" s="42">
        <v>3.1746031746031744E-2</v>
      </c>
    </row>
    <row r="67" spans="1:12" s="30" customFormat="1" x14ac:dyDescent="0.3">
      <c r="A67" s="31">
        <v>7</v>
      </c>
      <c r="B67" s="31" t="s">
        <v>225</v>
      </c>
      <c r="C67" s="31"/>
      <c r="D67" s="31"/>
      <c r="E67" s="72"/>
      <c r="F67" s="31"/>
      <c r="G67" s="72"/>
      <c r="H67" s="31"/>
      <c r="I67" s="31"/>
      <c r="J67" s="72"/>
      <c r="K67" s="31"/>
      <c r="L67" s="31"/>
    </row>
    <row r="68" spans="1:12" x14ac:dyDescent="0.3">
      <c r="A68" s="32"/>
      <c r="C68" s="43" t="s">
        <v>272</v>
      </c>
      <c r="D68" s="42">
        <v>0.1148936170212766</v>
      </c>
      <c r="E68" s="78">
        <v>0.14285714285714285</v>
      </c>
      <c r="F68" s="42">
        <v>1.9230769230769232E-2</v>
      </c>
      <c r="G68" s="78">
        <v>0.1044776119402985</v>
      </c>
      <c r="H68" s="42">
        <v>7.0707070707070704E-2</v>
      </c>
      <c r="I68" s="42">
        <v>0.203125</v>
      </c>
      <c r="J68" s="78">
        <v>0.10344827586206896</v>
      </c>
      <c r="K68" s="42">
        <v>0.11711711711711711</v>
      </c>
    </row>
    <row r="69" spans="1:12" x14ac:dyDescent="0.3">
      <c r="A69" s="32"/>
      <c r="C69" s="43" t="s">
        <v>273</v>
      </c>
      <c r="D69" s="42">
        <v>0.88510638297872335</v>
      </c>
      <c r="E69" s="78">
        <v>0.8571428571428571</v>
      </c>
      <c r="F69" s="42">
        <v>0.98076923076923073</v>
      </c>
      <c r="G69" s="78">
        <v>0.89552238805970152</v>
      </c>
      <c r="H69" s="42">
        <v>0.92929292929292928</v>
      </c>
      <c r="I69" s="42">
        <v>0.796875</v>
      </c>
      <c r="J69" s="78">
        <v>0.89655172413793105</v>
      </c>
      <c r="K69" s="42">
        <v>0.88288288288288286</v>
      </c>
    </row>
    <row r="70" spans="1:12" s="30" customFormat="1" ht="15" hidden="1" x14ac:dyDescent="0.25">
      <c r="A70" s="32"/>
      <c r="B70" s="31" t="s">
        <v>92</v>
      </c>
      <c r="C70" s="49"/>
      <c r="D70" s="38"/>
      <c r="E70" s="75"/>
      <c r="G70" s="84"/>
      <c r="J70" s="84"/>
    </row>
    <row r="71" spans="1:12" ht="15" hidden="1" x14ac:dyDescent="0.25">
      <c r="A71" s="32"/>
      <c r="C71" s="43" t="s">
        <v>76</v>
      </c>
      <c r="D71" s="39">
        <v>25</v>
      </c>
      <c r="E71" s="76">
        <v>25</v>
      </c>
      <c r="F71" s="40">
        <v>25</v>
      </c>
      <c r="G71" s="85"/>
      <c r="H71" s="40"/>
      <c r="I71" s="40"/>
      <c r="J71" s="85"/>
      <c r="K71" s="40"/>
    </row>
    <row r="72" spans="1:12" ht="15" hidden="1" x14ac:dyDescent="0.25">
      <c r="A72" s="32"/>
      <c r="C72" s="43" t="s">
        <v>26</v>
      </c>
      <c r="D72" s="39">
        <v>3</v>
      </c>
      <c r="E72" s="76">
        <v>3</v>
      </c>
      <c r="F72" s="40">
        <v>3</v>
      </c>
      <c r="G72" s="85"/>
      <c r="H72" s="40"/>
      <c r="I72" s="40"/>
      <c r="J72" s="85"/>
      <c r="K72" s="40"/>
    </row>
    <row r="73" spans="1:12" ht="15" hidden="1" x14ac:dyDescent="0.25">
      <c r="A73" s="32"/>
      <c r="C73" s="43" t="s">
        <v>27</v>
      </c>
      <c r="D73" s="39">
        <v>52</v>
      </c>
      <c r="E73" s="76">
        <v>52</v>
      </c>
      <c r="F73" s="40">
        <v>52</v>
      </c>
      <c r="G73" s="85"/>
      <c r="H73" s="40"/>
      <c r="I73" s="40"/>
      <c r="J73" s="85"/>
      <c r="K73" s="40"/>
    </row>
    <row r="74" spans="1:12" ht="15" hidden="1" x14ac:dyDescent="0.25">
      <c r="A74" s="32"/>
      <c r="C74" s="43" t="s">
        <v>28</v>
      </c>
      <c r="D74" s="39">
        <v>10</v>
      </c>
      <c r="E74" s="76">
        <v>10</v>
      </c>
      <c r="F74" s="40">
        <v>10</v>
      </c>
      <c r="G74" s="85"/>
      <c r="H74" s="40"/>
      <c r="I74" s="40"/>
      <c r="J74" s="85"/>
      <c r="K74" s="40"/>
    </row>
    <row r="75" spans="1:12" ht="15" hidden="1" x14ac:dyDescent="0.25">
      <c r="A75" s="32"/>
      <c r="C75" s="43" t="s">
        <v>17</v>
      </c>
      <c r="D75" s="39">
        <v>2</v>
      </c>
      <c r="E75" s="76">
        <v>2</v>
      </c>
      <c r="F75" s="40">
        <v>2</v>
      </c>
      <c r="G75" s="85"/>
      <c r="H75" s="40"/>
      <c r="I75" s="40"/>
      <c r="J75" s="85"/>
      <c r="K75" s="40"/>
    </row>
    <row r="76" spans="1:12" ht="15" hidden="1" x14ac:dyDescent="0.25">
      <c r="A76" s="32"/>
      <c r="C76" s="43" t="s">
        <v>2</v>
      </c>
      <c r="D76" s="39">
        <v>8</v>
      </c>
      <c r="E76" s="76">
        <v>8</v>
      </c>
      <c r="F76" s="40">
        <v>8</v>
      </c>
      <c r="G76" s="85"/>
      <c r="H76" s="40"/>
      <c r="I76" s="40"/>
      <c r="J76" s="85"/>
      <c r="K76" s="40"/>
    </row>
    <row r="77" spans="1:12" s="30" customFormat="1" ht="15" hidden="1" x14ac:dyDescent="0.25">
      <c r="A77" s="32"/>
      <c r="B77" s="31" t="s">
        <v>29</v>
      </c>
      <c r="C77" s="49"/>
      <c r="D77" s="38"/>
      <c r="E77" s="75"/>
      <c r="G77" s="84"/>
      <c r="J77" s="84"/>
    </row>
    <row r="78" spans="1:12" ht="15" hidden="1" x14ac:dyDescent="0.25">
      <c r="A78" s="32"/>
      <c r="C78" s="43" t="s">
        <v>5</v>
      </c>
      <c r="D78" s="39">
        <v>80</v>
      </c>
      <c r="E78" s="76">
        <v>80</v>
      </c>
      <c r="F78" s="40">
        <v>80</v>
      </c>
      <c r="G78" s="85"/>
      <c r="H78" s="40"/>
      <c r="I78" s="40"/>
      <c r="J78" s="85"/>
      <c r="K78" s="40"/>
    </row>
    <row r="79" spans="1:12" ht="15" hidden="1" x14ac:dyDescent="0.25">
      <c r="A79" s="32"/>
      <c r="C79" s="43" t="s">
        <v>25</v>
      </c>
      <c r="D79" s="39">
        <v>15</v>
      </c>
      <c r="E79" s="76">
        <v>15</v>
      </c>
      <c r="F79" s="40">
        <v>15</v>
      </c>
      <c r="G79" s="85"/>
      <c r="H79" s="40"/>
      <c r="I79" s="40"/>
      <c r="J79" s="85"/>
      <c r="K79" s="40"/>
    </row>
    <row r="80" spans="1:12" ht="15" hidden="1" x14ac:dyDescent="0.25">
      <c r="A80" s="32"/>
      <c r="C80" s="43" t="s">
        <v>17</v>
      </c>
      <c r="D80" s="39">
        <v>0</v>
      </c>
      <c r="E80" s="76">
        <v>0</v>
      </c>
      <c r="F80" s="40">
        <v>0</v>
      </c>
      <c r="G80" s="85"/>
      <c r="H80" s="40"/>
      <c r="I80" s="40"/>
      <c r="J80" s="85"/>
      <c r="K80" s="40"/>
    </row>
    <row r="81" spans="1:12" ht="15" hidden="1" x14ac:dyDescent="0.25">
      <c r="A81" s="32"/>
      <c r="C81" s="43" t="s">
        <v>2</v>
      </c>
      <c r="D81" s="39">
        <v>5</v>
      </c>
      <c r="E81" s="76">
        <v>5</v>
      </c>
      <c r="F81" s="40">
        <v>5</v>
      </c>
      <c r="G81" s="85"/>
      <c r="H81" s="40"/>
      <c r="I81" s="40"/>
      <c r="J81" s="85"/>
      <c r="K81" s="40"/>
    </row>
    <row r="82" spans="1:12" s="30" customFormat="1" x14ac:dyDescent="0.3">
      <c r="A82" s="31">
        <v>8</v>
      </c>
      <c r="B82" s="31" t="s">
        <v>224</v>
      </c>
      <c r="C82" s="31"/>
      <c r="D82" s="31"/>
      <c r="E82" s="72"/>
      <c r="F82" s="31"/>
      <c r="G82" s="72"/>
      <c r="H82" s="31"/>
      <c r="I82" s="31"/>
      <c r="J82" s="72"/>
      <c r="K82" s="31"/>
      <c r="L82" s="31"/>
    </row>
    <row r="83" spans="1:12" x14ac:dyDescent="0.3">
      <c r="A83" s="32"/>
      <c r="C83" s="43" t="s">
        <v>272</v>
      </c>
      <c r="D83" s="42">
        <v>0.40384615384615385</v>
      </c>
      <c r="E83" s="78">
        <v>0.28000000000000003</v>
      </c>
      <c r="F83" s="42">
        <v>0.5</v>
      </c>
      <c r="G83" s="78">
        <v>0.43902439024390244</v>
      </c>
      <c r="H83" s="42">
        <v>0.33333333333333331</v>
      </c>
      <c r="I83" s="42">
        <v>0.44444444444444442</v>
      </c>
      <c r="J83" s="78">
        <v>0.4</v>
      </c>
      <c r="K83" s="42">
        <v>0.41379310344827586</v>
      </c>
    </row>
    <row r="84" spans="1:12" x14ac:dyDescent="0.3">
      <c r="A84" s="32"/>
      <c r="C84" s="43" t="s">
        <v>274</v>
      </c>
      <c r="D84" s="42">
        <v>9.6153846153846159E-3</v>
      </c>
      <c r="E84" s="78">
        <v>0</v>
      </c>
      <c r="F84" s="42">
        <v>0</v>
      </c>
      <c r="G84" s="78">
        <v>0</v>
      </c>
      <c r="H84" s="42">
        <v>4.1666666666666664E-2</v>
      </c>
      <c r="I84" s="42">
        <v>0</v>
      </c>
      <c r="J84" s="78">
        <v>2.5000000000000001E-2</v>
      </c>
      <c r="K84" s="42">
        <v>0</v>
      </c>
    </row>
    <row r="85" spans="1:12" x14ac:dyDescent="0.3">
      <c r="A85" s="32"/>
      <c r="C85" s="43" t="s">
        <v>275</v>
      </c>
      <c r="D85" s="42">
        <v>0.40384615384615385</v>
      </c>
      <c r="E85" s="78">
        <v>0.44</v>
      </c>
      <c r="F85" s="42">
        <v>0.375</v>
      </c>
      <c r="G85" s="78">
        <v>0.43902439024390244</v>
      </c>
      <c r="H85" s="42">
        <v>0.41666666666666669</v>
      </c>
      <c r="I85" s="42">
        <v>0.33333333333333331</v>
      </c>
      <c r="J85" s="78">
        <v>0.35</v>
      </c>
      <c r="K85" s="42">
        <v>0.43103448275862066</v>
      </c>
    </row>
    <row r="86" spans="1:12" x14ac:dyDescent="0.3">
      <c r="A86" s="32"/>
      <c r="C86" s="43" t="s">
        <v>276</v>
      </c>
      <c r="D86" s="42">
        <v>0.18269230769230768</v>
      </c>
      <c r="E86" s="78">
        <v>0.28000000000000003</v>
      </c>
      <c r="F86" s="42">
        <v>0.125</v>
      </c>
      <c r="G86" s="78">
        <v>0.12195121951219512</v>
      </c>
      <c r="H86" s="42">
        <v>0.20833333333333334</v>
      </c>
      <c r="I86" s="42">
        <v>0.22222222222222221</v>
      </c>
      <c r="J86" s="78">
        <v>0.22500000000000001</v>
      </c>
      <c r="K86" s="42">
        <v>0.15517241379310345</v>
      </c>
    </row>
    <row r="87" spans="1:12" s="30" customFormat="1" x14ac:dyDescent="0.3">
      <c r="A87" s="31">
        <v>9</v>
      </c>
      <c r="B87" s="31" t="s">
        <v>223</v>
      </c>
      <c r="C87" s="31"/>
      <c r="D87" s="31"/>
      <c r="E87" s="72"/>
      <c r="F87" s="31"/>
      <c r="G87" s="72"/>
      <c r="H87" s="31"/>
      <c r="I87" s="31"/>
      <c r="J87" s="72"/>
      <c r="K87" s="31"/>
      <c r="L87" s="31"/>
    </row>
    <row r="88" spans="1:12" x14ac:dyDescent="0.3">
      <c r="A88" s="32"/>
      <c r="C88" s="43" t="s">
        <v>277</v>
      </c>
      <c r="D88" s="42">
        <v>2.6086956521739129E-2</v>
      </c>
      <c r="E88" s="78">
        <v>2.8985507246376812E-2</v>
      </c>
      <c r="F88" s="42">
        <v>1.9607843137254902E-2</v>
      </c>
      <c r="G88" s="78">
        <v>0</v>
      </c>
      <c r="H88" s="42">
        <v>3.0612244897959183E-2</v>
      </c>
      <c r="I88" s="42">
        <v>4.8387096774193547E-2</v>
      </c>
      <c r="J88" s="78">
        <v>5.3097345132743362E-2</v>
      </c>
      <c r="K88" s="42">
        <v>0</v>
      </c>
    </row>
    <row r="89" spans="1:12" x14ac:dyDescent="0.3">
      <c r="A89" s="32"/>
      <c r="C89" s="43" t="s">
        <v>278</v>
      </c>
      <c r="D89" s="42">
        <v>0.97391304347826091</v>
      </c>
      <c r="E89" s="78">
        <v>0.97101449275362317</v>
      </c>
      <c r="F89" s="42">
        <v>0.98039215686274506</v>
      </c>
      <c r="G89" s="78">
        <v>1</v>
      </c>
      <c r="H89" s="42">
        <v>0.96938775510204078</v>
      </c>
      <c r="I89" s="42">
        <v>0.95161290322580649</v>
      </c>
      <c r="J89" s="78">
        <v>0.94690265486725667</v>
      </c>
      <c r="K89" s="42">
        <v>1</v>
      </c>
    </row>
    <row r="90" spans="1:12" s="30" customFormat="1" ht="15" hidden="1" x14ac:dyDescent="0.25">
      <c r="A90" s="32"/>
      <c r="B90" s="31" t="s">
        <v>93</v>
      </c>
      <c r="C90" s="49"/>
      <c r="D90" s="38"/>
      <c r="E90" s="75"/>
      <c r="G90" s="84"/>
      <c r="J90" s="84"/>
    </row>
    <row r="91" spans="1:12" ht="15" hidden="1" x14ac:dyDescent="0.25">
      <c r="A91" s="32"/>
      <c r="C91" s="43" t="s">
        <v>60</v>
      </c>
      <c r="D91" s="39">
        <v>8</v>
      </c>
      <c r="E91" s="76">
        <v>8</v>
      </c>
      <c r="F91" s="40">
        <v>8</v>
      </c>
      <c r="G91" s="85"/>
      <c r="H91" s="40"/>
      <c r="I91" s="40"/>
      <c r="J91" s="85"/>
      <c r="K91" s="40"/>
    </row>
    <row r="92" spans="1:12" ht="15" hidden="1" x14ac:dyDescent="0.25">
      <c r="A92" s="32"/>
      <c r="C92" s="43" t="s">
        <v>32</v>
      </c>
      <c r="D92" s="39">
        <v>5</v>
      </c>
      <c r="E92" s="76">
        <v>5</v>
      </c>
      <c r="F92" s="40">
        <v>5</v>
      </c>
      <c r="G92" s="85"/>
      <c r="H92" s="40"/>
      <c r="I92" s="40"/>
      <c r="J92" s="85"/>
      <c r="K92" s="40"/>
    </row>
    <row r="93" spans="1:12" ht="15" hidden="1" x14ac:dyDescent="0.25">
      <c r="A93" s="32"/>
      <c r="C93" s="43" t="s">
        <v>33</v>
      </c>
      <c r="D93" s="39">
        <v>3</v>
      </c>
      <c r="E93" s="76">
        <v>3</v>
      </c>
      <c r="F93" s="40">
        <v>3</v>
      </c>
      <c r="G93" s="85"/>
      <c r="H93" s="40"/>
      <c r="I93" s="40"/>
      <c r="J93" s="85"/>
      <c r="K93" s="40"/>
    </row>
    <row r="94" spans="1:12" ht="15" hidden="1" x14ac:dyDescent="0.25">
      <c r="A94" s="32"/>
      <c r="C94" s="43" t="s">
        <v>61</v>
      </c>
      <c r="D94" s="39">
        <v>6</v>
      </c>
      <c r="E94" s="76">
        <v>6</v>
      </c>
      <c r="F94" s="40">
        <v>6</v>
      </c>
      <c r="G94" s="85"/>
      <c r="H94" s="40"/>
      <c r="I94" s="40"/>
      <c r="J94" s="85"/>
      <c r="K94" s="40"/>
    </row>
    <row r="95" spans="1:12" ht="15" hidden="1" x14ac:dyDescent="0.25">
      <c r="A95" s="32"/>
      <c r="C95" s="43" t="s">
        <v>62</v>
      </c>
      <c r="D95" s="39">
        <v>15</v>
      </c>
      <c r="E95" s="76">
        <v>15</v>
      </c>
      <c r="F95" s="40">
        <v>15</v>
      </c>
      <c r="G95" s="85"/>
      <c r="H95" s="40"/>
      <c r="I95" s="40"/>
      <c r="J95" s="85"/>
      <c r="K95" s="40"/>
    </row>
    <row r="96" spans="1:12" ht="15" hidden="1" x14ac:dyDescent="0.25">
      <c r="A96" s="32"/>
      <c r="C96" s="43" t="s">
        <v>63</v>
      </c>
      <c r="D96" s="39">
        <v>12</v>
      </c>
      <c r="E96" s="76">
        <v>12</v>
      </c>
      <c r="F96" s="40">
        <v>12</v>
      </c>
      <c r="G96" s="85"/>
      <c r="H96" s="40"/>
      <c r="I96" s="40"/>
      <c r="J96" s="85"/>
      <c r="K96" s="40"/>
    </row>
    <row r="97" spans="1:11" ht="15" hidden="1" x14ac:dyDescent="0.25">
      <c r="A97" s="32"/>
      <c r="C97" s="43" t="s">
        <v>64</v>
      </c>
      <c r="D97" s="39">
        <v>48</v>
      </c>
      <c r="E97" s="76">
        <v>48</v>
      </c>
      <c r="F97" s="40">
        <v>48</v>
      </c>
      <c r="G97" s="85"/>
      <c r="H97" s="40"/>
      <c r="I97" s="40"/>
      <c r="J97" s="85"/>
      <c r="K97" s="40"/>
    </row>
    <row r="98" spans="1:11" ht="15" hidden="1" x14ac:dyDescent="0.25">
      <c r="A98" s="32"/>
      <c r="C98" s="43" t="s">
        <v>28</v>
      </c>
      <c r="D98" s="39">
        <v>2</v>
      </c>
      <c r="E98" s="76">
        <v>2</v>
      </c>
      <c r="F98" s="40">
        <v>2</v>
      </c>
      <c r="G98" s="85"/>
      <c r="H98" s="40"/>
      <c r="I98" s="40"/>
      <c r="J98" s="85"/>
      <c r="K98" s="40"/>
    </row>
    <row r="99" spans="1:11" ht="15" hidden="1" x14ac:dyDescent="0.25">
      <c r="A99" s="32"/>
      <c r="C99" s="43" t="s">
        <v>17</v>
      </c>
      <c r="D99" s="39">
        <v>1</v>
      </c>
      <c r="E99" s="76">
        <v>1</v>
      </c>
      <c r="F99" s="40">
        <v>1</v>
      </c>
      <c r="G99" s="85"/>
      <c r="H99" s="40"/>
      <c r="I99" s="40"/>
      <c r="J99" s="85"/>
      <c r="K99" s="40"/>
    </row>
    <row r="100" spans="1:11" ht="15" hidden="1" x14ac:dyDescent="0.25">
      <c r="A100" s="32"/>
      <c r="C100" s="43" t="s">
        <v>2</v>
      </c>
      <c r="D100" s="39">
        <v>0</v>
      </c>
      <c r="E100" s="76">
        <v>0</v>
      </c>
      <c r="F100" s="40">
        <v>0</v>
      </c>
      <c r="G100" s="85"/>
      <c r="H100" s="40"/>
      <c r="I100" s="40"/>
      <c r="J100" s="85"/>
      <c r="K100" s="40"/>
    </row>
    <row r="101" spans="1:11" s="30" customFormat="1" ht="15" hidden="1" x14ac:dyDescent="0.25">
      <c r="A101" s="32"/>
      <c r="B101" s="31" t="s">
        <v>94</v>
      </c>
      <c r="C101" s="49"/>
      <c r="D101" s="38"/>
      <c r="E101" s="75"/>
      <c r="G101" s="84"/>
      <c r="J101" s="84"/>
    </row>
    <row r="102" spans="1:11" ht="15" hidden="1" x14ac:dyDescent="0.25">
      <c r="A102" s="32"/>
      <c r="C102" s="43" t="s">
        <v>34</v>
      </c>
      <c r="D102" s="39">
        <v>55</v>
      </c>
      <c r="E102" s="76">
        <v>55</v>
      </c>
      <c r="F102" s="40">
        <v>55</v>
      </c>
      <c r="G102" s="85"/>
      <c r="H102" s="40"/>
      <c r="I102" s="40"/>
      <c r="J102" s="85"/>
      <c r="K102" s="40"/>
    </row>
    <row r="103" spans="1:11" ht="15" hidden="1" x14ac:dyDescent="0.25">
      <c r="A103" s="32"/>
      <c r="C103" s="43" t="s">
        <v>88</v>
      </c>
      <c r="D103" s="39">
        <v>25</v>
      </c>
      <c r="E103" s="76">
        <v>25</v>
      </c>
      <c r="F103" s="40">
        <v>25</v>
      </c>
      <c r="G103" s="85"/>
      <c r="H103" s="40"/>
      <c r="I103" s="40"/>
      <c r="J103" s="85"/>
      <c r="K103" s="40"/>
    </row>
    <row r="104" spans="1:11" ht="15" hidden="1" x14ac:dyDescent="0.25">
      <c r="A104" s="32"/>
      <c r="C104" s="43" t="s">
        <v>35</v>
      </c>
      <c r="D104" s="39">
        <v>10</v>
      </c>
      <c r="E104" s="76">
        <v>10</v>
      </c>
      <c r="F104" s="40">
        <v>10</v>
      </c>
      <c r="G104" s="85"/>
      <c r="H104" s="40"/>
      <c r="I104" s="40"/>
      <c r="J104" s="85"/>
      <c r="K104" s="40"/>
    </row>
    <row r="105" spans="1:11" ht="15" hidden="1" x14ac:dyDescent="0.25">
      <c r="A105" s="32"/>
      <c r="C105" s="43" t="s">
        <v>36</v>
      </c>
      <c r="D105" s="39">
        <v>5</v>
      </c>
      <c r="E105" s="76">
        <v>5</v>
      </c>
      <c r="F105" s="40">
        <v>5</v>
      </c>
      <c r="G105" s="85"/>
      <c r="H105" s="40"/>
      <c r="I105" s="40"/>
      <c r="J105" s="85"/>
      <c r="K105" s="40"/>
    </row>
    <row r="106" spans="1:11" ht="15" hidden="1" x14ac:dyDescent="0.25">
      <c r="A106" s="32"/>
      <c r="C106" s="43" t="s">
        <v>37</v>
      </c>
      <c r="D106" s="39">
        <v>5</v>
      </c>
      <c r="E106" s="76">
        <v>5</v>
      </c>
      <c r="F106" s="40">
        <v>5</v>
      </c>
      <c r="G106" s="85"/>
      <c r="H106" s="40"/>
      <c r="I106" s="40"/>
      <c r="J106" s="85"/>
      <c r="K106" s="40"/>
    </row>
    <row r="107" spans="1:11" s="30" customFormat="1" ht="15" hidden="1" x14ac:dyDescent="0.25">
      <c r="A107" s="32"/>
      <c r="B107" s="31" t="s">
        <v>95</v>
      </c>
      <c r="C107" s="49"/>
      <c r="D107" s="38"/>
      <c r="E107" s="75"/>
      <c r="G107" s="84"/>
      <c r="J107" s="84"/>
    </row>
    <row r="108" spans="1:11" ht="15" hidden="1" x14ac:dyDescent="0.25">
      <c r="A108" s="32"/>
      <c r="C108" s="43" t="s">
        <v>89</v>
      </c>
      <c r="D108" s="39">
        <v>15</v>
      </c>
      <c r="E108" s="76">
        <v>15</v>
      </c>
      <c r="F108" s="40">
        <v>15</v>
      </c>
      <c r="G108" s="85"/>
      <c r="H108" s="40"/>
      <c r="I108" s="40"/>
      <c r="J108" s="85"/>
      <c r="K108" s="40"/>
    </row>
    <row r="109" spans="1:11" ht="15" hidden="1" x14ac:dyDescent="0.25">
      <c r="A109" s="32"/>
      <c r="C109" s="43" t="s">
        <v>38</v>
      </c>
      <c r="D109" s="39">
        <v>5</v>
      </c>
      <c r="E109" s="76">
        <v>5</v>
      </c>
      <c r="F109" s="40">
        <v>5</v>
      </c>
      <c r="G109" s="85"/>
      <c r="H109" s="40"/>
      <c r="I109" s="40"/>
      <c r="J109" s="85"/>
      <c r="K109" s="40"/>
    </row>
    <row r="110" spans="1:11" ht="15" hidden="1" x14ac:dyDescent="0.25">
      <c r="A110" s="32"/>
      <c r="C110" s="43" t="s">
        <v>39</v>
      </c>
      <c r="D110" s="39">
        <v>10</v>
      </c>
      <c r="E110" s="76">
        <v>10</v>
      </c>
      <c r="F110" s="40">
        <v>10</v>
      </c>
      <c r="G110" s="85"/>
      <c r="H110" s="40"/>
      <c r="I110" s="40"/>
      <c r="J110" s="85"/>
      <c r="K110" s="40"/>
    </row>
    <row r="111" spans="1:11" ht="15" hidden="1" x14ac:dyDescent="0.25">
      <c r="A111" s="32"/>
      <c r="C111" s="43" t="s">
        <v>66</v>
      </c>
      <c r="D111" s="39">
        <v>3</v>
      </c>
      <c r="E111" s="76">
        <v>3</v>
      </c>
      <c r="F111" s="40">
        <v>3</v>
      </c>
      <c r="G111" s="85"/>
      <c r="H111" s="40"/>
      <c r="I111" s="40"/>
      <c r="J111" s="85"/>
      <c r="K111" s="40"/>
    </row>
    <row r="112" spans="1:11" ht="15" hidden="1" x14ac:dyDescent="0.25">
      <c r="A112" s="32"/>
      <c r="C112" s="43" t="s">
        <v>90</v>
      </c>
      <c r="D112" s="39">
        <v>17</v>
      </c>
      <c r="E112" s="76">
        <v>17</v>
      </c>
      <c r="F112" s="40">
        <v>17</v>
      </c>
      <c r="G112" s="85"/>
      <c r="H112" s="40"/>
      <c r="I112" s="40"/>
      <c r="J112" s="85"/>
      <c r="K112" s="40"/>
    </row>
    <row r="113" spans="1:11" ht="15" hidden="1" x14ac:dyDescent="0.25">
      <c r="A113" s="32"/>
      <c r="C113" s="43" t="s">
        <v>28</v>
      </c>
      <c r="D113" s="39">
        <v>40</v>
      </c>
      <c r="E113" s="76">
        <v>40</v>
      </c>
      <c r="F113" s="40">
        <v>40</v>
      </c>
      <c r="G113" s="85"/>
      <c r="H113" s="40"/>
      <c r="I113" s="40"/>
      <c r="J113" s="85"/>
      <c r="K113" s="40"/>
    </row>
    <row r="114" spans="1:11" ht="15" hidden="1" x14ac:dyDescent="0.25">
      <c r="A114" s="32"/>
      <c r="C114" s="43" t="s">
        <v>17</v>
      </c>
      <c r="D114" s="39">
        <v>5</v>
      </c>
      <c r="E114" s="76">
        <v>5</v>
      </c>
      <c r="F114" s="40">
        <v>5</v>
      </c>
      <c r="G114" s="85"/>
      <c r="H114" s="40"/>
      <c r="I114" s="40"/>
      <c r="J114" s="85"/>
      <c r="K114" s="40"/>
    </row>
    <row r="115" spans="1:11" ht="15" hidden="1" x14ac:dyDescent="0.25">
      <c r="A115" s="32"/>
      <c r="C115" s="43" t="s">
        <v>2</v>
      </c>
      <c r="D115" s="39">
        <v>5</v>
      </c>
      <c r="E115" s="76">
        <v>5</v>
      </c>
      <c r="F115" s="40">
        <v>5</v>
      </c>
      <c r="G115" s="85"/>
      <c r="H115" s="40"/>
      <c r="I115" s="40"/>
      <c r="J115" s="85"/>
      <c r="K115" s="40"/>
    </row>
    <row r="116" spans="1:11" s="30" customFormat="1" ht="15" hidden="1" x14ac:dyDescent="0.25">
      <c r="A116" s="32"/>
      <c r="B116" s="31" t="s">
        <v>96</v>
      </c>
      <c r="C116" s="49"/>
      <c r="D116" s="38"/>
      <c r="E116" s="75"/>
      <c r="G116" s="84"/>
      <c r="J116" s="84"/>
    </row>
    <row r="117" spans="1:11" ht="15" hidden="1" x14ac:dyDescent="0.25">
      <c r="A117" s="32"/>
      <c r="C117" s="44" t="s">
        <v>47</v>
      </c>
      <c r="D117" s="39">
        <v>2</v>
      </c>
      <c r="E117" s="76">
        <v>2</v>
      </c>
      <c r="F117" s="40">
        <v>2</v>
      </c>
      <c r="G117" s="85"/>
      <c r="H117" s="40"/>
      <c r="I117" s="40"/>
      <c r="J117" s="85"/>
      <c r="K117" s="40"/>
    </row>
    <row r="118" spans="1:11" ht="15" hidden="1" x14ac:dyDescent="0.25">
      <c r="A118" s="32"/>
      <c r="C118" s="44" t="s">
        <v>40</v>
      </c>
      <c r="D118" s="39">
        <v>2</v>
      </c>
      <c r="E118" s="76">
        <v>2</v>
      </c>
      <c r="F118" s="40">
        <v>2</v>
      </c>
      <c r="G118" s="85"/>
      <c r="H118" s="40"/>
      <c r="I118" s="40"/>
      <c r="J118" s="85"/>
      <c r="K118" s="40"/>
    </row>
    <row r="119" spans="1:11" ht="15" hidden="1" x14ac:dyDescent="0.25">
      <c r="A119" s="32"/>
      <c r="C119" s="44" t="s">
        <v>41</v>
      </c>
      <c r="D119" s="39">
        <v>16</v>
      </c>
      <c r="E119" s="76">
        <v>16</v>
      </c>
      <c r="F119" s="40">
        <v>16</v>
      </c>
      <c r="G119" s="85"/>
      <c r="H119" s="40"/>
      <c r="I119" s="40"/>
      <c r="J119" s="85"/>
      <c r="K119" s="40"/>
    </row>
    <row r="120" spans="1:11" ht="15" hidden="1" x14ac:dyDescent="0.25">
      <c r="A120" s="32"/>
      <c r="C120" s="44" t="s">
        <v>42</v>
      </c>
      <c r="D120" s="39">
        <v>35</v>
      </c>
      <c r="E120" s="76">
        <v>35</v>
      </c>
      <c r="F120" s="40">
        <v>35</v>
      </c>
      <c r="G120" s="85"/>
      <c r="H120" s="40"/>
      <c r="I120" s="40"/>
      <c r="J120" s="85"/>
      <c r="K120" s="40"/>
    </row>
    <row r="121" spans="1:11" ht="15" hidden="1" x14ac:dyDescent="0.25">
      <c r="A121" s="32"/>
      <c r="C121" s="44" t="s">
        <v>48</v>
      </c>
      <c r="D121" s="39">
        <v>43</v>
      </c>
      <c r="E121" s="76">
        <v>43</v>
      </c>
      <c r="F121" s="40">
        <v>43</v>
      </c>
      <c r="G121" s="85"/>
      <c r="H121" s="40"/>
      <c r="I121" s="40"/>
      <c r="J121" s="85"/>
      <c r="K121" s="40"/>
    </row>
    <row r="122" spans="1:11" ht="15" hidden="1" x14ac:dyDescent="0.25">
      <c r="A122" s="32"/>
      <c r="C122" s="44" t="s">
        <v>17</v>
      </c>
      <c r="D122" s="39">
        <v>1</v>
      </c>
      <c r="E122" s="76">
        <v>1</v>
      </c>
      <c r="F122" s="40">
        <v>1</v>
      </c>
      <c r="G122" s="85"/>
      <c r="H122" s="40"/>
      <c r="I122" s="40"/>
      <c r="J122" s="85"/>
      <c r="K122" s="40"/>
    </row>
    <row r="123" spans="1:11" ht="15" hidden="1" x14ac:dyDescent="0.25">
      <c r="A123" s="32"/>
      <c r="C123" s="44" t="s">
        <v>2</v>
      </c>
      <c r="D123" s="39">
        <v>1</v>
      </c>
      <c r="E123" s="76">
        <v>1</v>
      </c>
      <c r="F123" s="40">
        <v>1</v>
      </c>
      <c r="G123" s="85"/>
      <c r="H123" s="40"/>
      <c r="I123" s="40"/>
      <c r="J123" s="85"/>
      <c r="K123" s="40"/>
    </row>
    <row r="124" spans="1:11" s="30" customFormat="1" ht="15" hidden="1" x14ac:dyDescent="0.25">
      <c r="A124" s="32"/>
      <c r="B124" s="31" t="s">
        <v>97</v>
      </c>
      <c r="C124" s="49"/>
      <c r="D124" s="38"/>
      <c r="E124" s="75"/>
      <c r="G124" s="84"/>
      <c r="J124" s="84"/>
    </row>
    <row r="125" spans="1:11" ht="15" hidden="1" x14ac:dyDescent="0.25">
      <c r="A125" s="32"/>
      <c r="C125" s="44" t="s">
        <v>49</v>
      </c>
      <c r="D125" s="39">
        <v>25</v>
      </c>
      <c r="E125" s="76">
        <v>25</v>
      </c>
      <c r="F125" s="40">
        <v>25</v>
      </c>
      <c r="G125" s="85"/>
      <c r="H125" s="40"/>
      <c r="I125" s="40"/>
      <c r="J125" s="85"/>
      <c r="K125" s="40"/>
    </row>
    <row r="126" spans="1:11" ht="15" hidden="1" x14ac:dyDescent="0.25">
      <c r="A126" s="32"/>
      <c r="C126" s="44" t="s">
        <v>50</v>
      </c>
      <c r="D126" s="39">
        <v>10</v>
      </c>
      <c r="E126" s="76">
        <v>10</v>
      </c>
      <c r="F126" s="40">
        <v>10</v>
      </c>
      <c r="G126" s="85"/>
      <c r="H126" s="40"/>
      <c r="I126" s="40"/>
      <c r="J126" s="85"/>
      <c r="K126" s="40"/>
    </row>
    <row r="127" spans="1:11" ht="15" hidden="1" x14ac:dyDescent="0.25">
      <c r="A127" s="32"/>
      <c r="C127" s="44" t="s">
        <v>51</v>
      </c>
      <c r="D127" s="39">
        <v>10</v>
      </c>
      <c r="E127" s="76">
        <v>10</v>
      </c>
      <c r="F127" s="40">
        <v>10</v>
      </c>
      <c r="G127" s="85"/>
      <c r="H127" s="40"/>
      <c r="I127" s="40"/>
      <c r="J127" s="85"/>
      <c r="K127" s="40"/>
    </row>
    <row r="128" spans="1:11" ht="15" hidden="1" x14ac:dyDescent="0.25">
      <c r="A128" s="32"/>
      <c r="C128" s="44" t="s">
        <v>52</v>
      </c>
      <c r="D128" s="39">
        <v>8</v>
      </c>
      <c r="E128" s="76">
        <v>8</v>
      </c>
      <c r="F128" s="40">
        <v>8</v>
      </c>
      <c r="G128" s="85"/>
      <c r="H128" s="40"/>
      <c r="I128" s="40"/>
      <c r="J128" s="85"/>
      <c r="K128" s="40"/>
    </row>
    <row r="129" spans="1:12" ht="15" hidden="1" x14ac:dyDescent="0.25">
      <c r="A129" s="32"/>
      <c r="C129" s="44" t="s">
        <v>53</v>
      </c>
      <c r="D129" s="39">
        <v>15</v>
      </c>
      <c r="E129" s="76">
        <v>15</v>
      </c>
      <c r="F129" s="40">
        <v>15</v>
      </c>
      <c r="G129" s="85"/>
      <c r="H129" s="40"/>
      <c r="I129" s="40"/>
      <c r="J129" s="85"/>
      <c r="K129" s="40"/>
    </row>
    <row r="130" spans="1:12" ht="15" hidden="1" x14ac:dyDescent="0.25">
      <c r="A130" s="32"/>
      <c r="C130" s="44" t="s">
        <v>54</v>
      </c>
      <c r="D130" s="39">
        <v>5</v>
      </c>
      <c r="E130" s="76">
        <v>5</v>
      </c>
      <c r="F130" s="40">
        <v>5</v>
      </c>
      <c r="G130" s="85"/>
      <c r="H130" s="40"/>
      <c r="I130" s="40"/>
      <c r="J130" s="85"/>
      <c r="K130" s="40"/>
    </row>
    <row r="131" spans="1:12" ht="15" hidden="1" x14ac:dyDescent="0.25">
      <c r="A131" s="32"/>
      <c r="C131" s="44" t="s">
        <v>55</v>
      </c>
      <c r="D131" s="39">
        <v>22</v>
      </c>
      <c r="E131" s="76">
        <v>22</v>
      </c>
      <c r="F131" s="40">
        <v>22</v>
      </c>
      <c r="G131" s="85"/>
      <c r="H131" s="40"/>
      <c r="I131" s="40"/>
      <c r="J131" s="85"/>
      <c r="K131" s="40"/>
    </row>
    <row r="132" spans="1:12" ht="15" hidden="1" x14ac:dyDescent="0.25">
      <c r="A132" s="32"/>
      <c r="C132" s="44" t="s">
        <v>28</v>
      </c>
      <c r="D132" s="39">
        <v>3</v>
      </c>
      <c r="E132" s="76">
        <v>3</v>
      </c>
      <c r="F132" s="40">
        <v>3</v>
      </c>
      <c r="G132" s="85"/>
      <c r="H132" s="40"/>
      <c r="I132" s="40"/>
      <c r="J132" s="85"/>
      <c r="K132" s="40"/>
    </row>
    <row r="133" spans="1:12" ht="15" hidden="1" x14ac:dyDescent="0.25">
      <c r="A133" s="32"/>
      <c r="C133" s="44" t="s">
        <v>17</v>
      </c>
      <c r="D133" s="39">
        <v>1</v>
      </c>
      <c r="E133" s="76">
        <v>1</v>
      </c>
      <c r="F133" s="40">
        <v>1</v>
      </c>
      <c r="G133" s="85"/>
      <c r="H133" s="40"/>
      <c r="I133" s="40"/>
      <c r="J133" s="85"/>
      <c r="K133" s="40"/>
    </row>
    <row r="134" spans="1:12" ht="15" hidden="1" x14ac:dyDescent="0.25">
      <c r="A134" s="32"/>
      <c r="C134" s="44" t="s">
        <v>2</v>
      </c>
      <c r="D134" s="39">
        <v>1</v>
      </c>
      <c r="E134" s="76">
        <v>1</v>
      </c>
      <c r="F134" s="40">
        <v>1</v>
      </c>
      <c r="G134" s="85"/>
      <c r="H134" s="40"/>
      <c r="I134" s="40"/>
      <c r="J134" s="85"/>
      <c r="K134" s="40"/>
    </row>
    <row r="135" spans="1:12" s="30" customFormat="1" x14ac:dyDescent="0.3">
      <c r="A135" s="31">
        <v>10</v>
      </c>
      <c r="B135" s="31" t="s">
        <v>222</v>
      </c>
      <c r="C135" s="31"/>
      <c r="D135" s="31"/>
      <c r="E135" s="72"/>
      <c r="F135" s="31"/>
      <c r="G135" s="72"/>
      <c r="H135" s="31"/>
      <c r="I135" s="31"/>
      <c r="J135" s="72"/>
      <c r="K135" s="31"/>
      <c r="L135" s="31"/>
    </row>
    <row r="136" spans="1:12" x14ac:dyDescent="0.3">
      <c r="A136" s="32"/>
      <c r="C136" s="44" t="s">
        <v>279</v>
      </c>
      <c r="D136" s="42">
        <v>9.2592592592592587E-2</v>
      </c>
      <c r="E136" s="78">
        <v>9.375E-2</v>
      </c>
      <c r="F136" s="42">
        <v>6.1224489795918366E-2</v>
      </c>
      <c r="G136" s="78">
        <v>6.3492063492063489E-2</v>
      </c>
      <c r="H136" s="42">
        <v>8.6021505376344093E-2</v>
      </c>
      <c r="I136" s="42">
        <v>0.14285714285714285</v>
      </c>
      <c r="J136" s="78">
        <v>0.125</v>
      </c>
      <c r="K136" s="42">
        <v>4.807692307692308E-2</v>
      </c>
    </row>
    <row r="137" spans="1:12" x14ac:dyDescent="0.3">
      <c r="A137" s="32"/>
      <c r="C137" s="44" t="s">
        <v>280</v>
      </c>
      <c r="D137" s="42">
        <v>0.6342592592592593</v>
      </c>
      <c r="E137" s="78">
        <v>0.75</v>
      </c>
      <c r="F137" s="42">
        <v>0.61224489795918369</v>
      </c>
      <c r="G137" s="78">
        <v>0.68253968253968256</v>
      </c>
      <c r="H137" s="42">
        <v>0.59139784946236562</v>
      </c>
      <c r="I137" s="42">
        <v>0.6607142857142857</v>
      </c>
      <c r="J137" s="78">
        <v>0.56730769230769229</v>
      </c>
      <c r="K137" s="42">
        <v>0.72115384615384615</v>
      </c>
    </row>
    <row r="138" spans="1:12" x14ac:dyDescent="0.3">
      <c r="A138" s="32"/>
      <c r="C138" s="44" t="s">
        <v>281</v>
      </c>
      <c r="D138" s="42">
        <v>4.1666666666666664E-2</v>
      </c>
      <c r="E138" s="78">
        <v>3.125E-2</v>
      </c>
      <c r="F138" s="42">
        <v>6.1224489795918366E-2</v>
      </c>
      <c r="G138" s="78">
        <v>0</v>
      </c>
      <c r="H138" s="42">
        <v>4.3010752688172046E-2</v>
      </c>
      <c r="I138" s="42">
        <v>8.9285714285714288E-2</v>
      </c>
      <c r="J138" s="78">
        <v>4.807692307692308E-2</v>
      </c>
      <c r="K138" s="42">
        <v>3.8461538461538464E-2</v>
      </c>
    </row>
    <row r="139" spans="1:12" x14ac:dyDescent="0.3">
      <c r="A139" s="32"/>
      <c r="C139" s="44" t="s">
        <v>282</v>
      </c>
      <c r="D139" s="42">
        <v>0.17129629629629631</v>
      </c>
      <c r="E139" s="78">
        <v>7.8125E-2</v>
      </c>
      <c r="F139" s="42">
        <v>0.20408163265306123</v>
      </c>
      <c r="G139" s="78">
        <v>0.22222222222222221</v>
      </c>
      <c r="H139" s="42">
        <v>0.19354838709677419</v>
      </c>
      <c r="I139" s="42">
        <v>8.9285714285714288E-2</v>
      </c>
      <c r="J139" s="78">
        <v>0.20192307692307693</v>
      </c>
      <c r="K139" s="42">
        <v>0.14423076923076922</v>
      </c>
    </row>
    <row r="140" spans="1:12" x14ac:dyDescent="0.3">
      <c r="A140" s="32"/>
      <c r="C140" s="44" t="s">
        <v>268</v>
      </c>
      <c r="D140" s="42">
        <v>6.0185185185185182E-2</v>
      </c>
      <c r="E140" s="78">
        <v>4.6875E-2</v>
      </c>
      <c r="F140" s="42">
        <v>6.1224489795918366E-2</v>
      </c>
      <c r="G140" s="78">
        <v>3.1746031746031744E-2</v>
      </c>
      <c r="H140" s="42">
        <v>8.6021505376344093E-2</v>
      </c>
      <c r="I140" s="42">
        <v>1.7857142857142856E-2</v>
      </c>
      <c r="J140" s="78">
        <v>5.7692307692307696E-2</v>
      </c>
      <c r="K140" s="42">
        <v>4.807692307692308E-2</v>
      </c>
    </row>
    <row r="141" spans="1:12" s="30" customFormat="1" x14ac:dyDescent="0.3">
      <c r="A141" s="31">
        <v>11</v>
      </c>
      <c r="B141" s="31" t="s">
        <v>221</v>
      </c>
      <c r="C141" s="31"/>
      <c r="D141" s="31"/>
      <c r="E141" s="72"/>
      <c r="F141" s="31"/>
      <c r="G141" s="72"/>
      <c r="H141" s="31"/>
      <c r="I141" s="31"/>
      <c r="J141" s="72"/>
      <c r="K141" s="31"/>
      <c r="L141" s="31"/>
    </row>
    <row r="142" spans="1:12" x14ac:dyDescent="0.3">
      <c r="A142" s="32"/>
      <c r="C142" s="34" t="s">
        <v>283</v>
      </c>
      <c r="D142" s="42">
        <v>0.60824742268041232</v>
      </c>
      <c r="E142" s="78">
        <v>0.58974358974358976</v>
      </c>
      <c r="F142" s="42">
        <v>0.62962962962962965</v>
      </c>
      <c r="G142" s="78">
        <v>0.4</v>
      </c>
      <c r="H142" s="42">
        <v>0.63829787234042556</v>
      </c>
      <c r="I142" s="42">
        <v>0.72</v>
      </c>
      <c r="J142" s="78">
        <v>0.67346938775510201</v>
      </c>
      <c r="K142" s="42">
        <v>0.5</v>
      </c>
    </row>
    <row r="143" spans="1:12" x14ac:dyDescent="0.3">
      <c r="A143" s="32"/>
      <c r="C143" s="34" t="s">
        <v>284</v>
      </c>
      <c r="D143" s="42">
        <v>0.22680412371134021</v>
      </c>
      <c r="E143" s="78">
        <v>0.33333333333333331</v>
      </c>
      <c r="F143" s="42">
        <v>0.18518518518518517</v>
      </c>
      <c r="G143" s="78">
        <v>0.12</v>
      </c>
      <c r="H143" s="42">
        <v>0.21276595744680851</v>
      </c>
      <c r="I143" s="42">
        <v>0.36</v>
      </c>
      <c r="J143" s="78">
        <v>0.26530612244897961</v>
      </c>
      <c r="K143" s="42">
        <v>0.1875</v>
      </c>
    </row>
    <row r="144" spans="1:12" x14ac:dyDescent="0.3">
      <c r="A144" s="32"/>
      <c r="C144" s="67" t="s">
        <v>285</v>
      </c>
      <c r="D144" s="42">
        <v>0.22680412371134021</v>
      </c>
      <c r="E144" s="78">
        <v>0.20512820512820512</v>
      </c>
      <c r="F144" s="42">
        <v>0.33333333333333331</v>
      </c>
      <c r="G144" s="78">
        <v>0.16</v>
      </c>
      <c r="H144" s="42">
        <v>0.31914893617021278</v>
      </c>
      <c r="I144" s="42">
        <v>0.12</v>
      </c>
      <c r="J144" s="78">
        <v>0.18367346938775511</v>
      </c>
      <c r="K144" s="42">
        <v>0.27083333333333331</v>
      </c>
    </row>
    <row r="145" spans="1:11" x14ac:dyDescent="0.3">
      <c r="A145" s="32"/>
      <c r="C145" s="34" t="s">
        <v>286</v>
      </c>
      <c r="D145" s="42">
        <v>0.25773195876288657</v>
      </c>
      <c r="E145" s="78">
        <v>0.23076923076923078</v>
      </c>
      <c r="F145" s="42">
        <v>0.22222222222222221</v>
      </c>
      <c r="G145" s="78">
        <v>0.24</v>
      </c>
      <c r="H145" s="42">
        <v>0.31914893617021278</v>
      </c>
      <c r="I145" s="42">
        <v>0.12</v>
      </c>
      <c r="J145" s="78">
        <v>0.26530612244897961</v>
      </c>
      <c r="K145" s="42">
        <v>0.20833333333333334</v>
      </c>
    </row>
    <row r="146" spans="1:11" x14ac:dyDescent="0.3">
      <c r="A146" s="32"/>
      <c r="C146" s="34" t="s">
        <v>287</v>
      </c>
      <c r="D146" s="42">
        <v>0.1134020618556701</v>
      </c>
      <c r="E146" s="78">
        <v>0.20512820512820512</v>
      </c>
      <c r="F146" s="42">
        <v>3.7037037037037035E-2</v>
      </c>
      <c r="G146" s="78">
        <v>0.16</v>
      </c>
      <c r="H146" s="42">
        <v>0.10638297872340426</v>
      </c>
      <c r="I146" s="42">
        <v>0.08</v>
      </c>
      <c r="J146" s="78">
        <v>0.16326530612244897</v>
      </c>
      <c r="K146" s="42">
        <v>6.25E-2</v>
      </c>
    </row>
    <row r="147" spans="1:11" x14ac:dyDescent="0.3">
      <c r="A147" s="32"/>
      <c r="B147" s="67" t="s">
        <v>140</v>
      </c>
      <c r="C147" s="67" t="s">
        <v>140</v>
      </c>
      <c r="D147" s="39"/>
    </row>
    <row r="148" spans="1:11" x14ac:dyDescent="0.3">
      <c r="A148" s="32"/>
      <c r="D148" s="39"/>
      <c r="E148" s="76"/>
    </row>
    <row r="149" spans="1:11" x14ac:dyDescent="0.3">
      <c r="A149" s="32"/>
      <c r="D149" s="39"/>
      <c r="E149" s="76"/>
    </row>
    <row r="150" spans="1:11" x14ac:dyDescent="0.3">
      <c r="A150" s="32"/>
      <c r="D150" s="39"/>
      <c r="E150" s="76"/>
    </row>
    <row r="151" spans="1:11" x14ac:dyDescent="0.3">
      <c r="A151" s="32"/>
      <c r="D151" s="39"/>
      <c r="E151" s="76"/>
    </row>
    <row r="152" spans="1:11" x14ac:dyDescent="0.3">
      <c r="A152" s="32"/>
      <c r="D152" s="39"/>
      <c r="E152" s="76"/>
    </row>
    <row r="153" spans="1:11" x14ac:dyDescent="0.3">
      <c r="A153" s="32"/>
      <c r="D153" s="39"/>
      <c r="E153" s="76"/>
    </row>
    <row r="154" spans="1:11" x14ac:dyDescent="0.3">
      <c r="A154" s="32"/>
      <c r="D154" s="39"/>
      <c r="E154" s="76"/>
    </row>
    <row r="161" spans="2:5" x14ac:dyDescent="0.3">
      <c r="B161" s="34"/>
      <c r="D161" s="34"/>
      <c r="E161" s="80"/>
    </row>
    <row r="162" spans="2:5" x14ac:dyDescent="0.3">
      <c r="B162" s="34"/>
      <c r="D162" s="34"/>
      <c r="E162" s="80"/>
    </row>
    <row r="163" spans="2:5" x14ac:dyDescent="0.3">
      <c r="B163" s="34"/>
      <c r="D163" s="34"/>
      <c r="E163" s="80"/>
    </row>
    <row r="164" spans="2:5" x14ac:dyDescent="0.3">
      <c r="B164" s="34"/>
      <c r="D164" s="34"/>
      <c r="E164" s="80"/>
    </row>
    <row r="165" spans="2:5" x14ac:dyDescent="0.3">
      <c r="B165" s="34"/>
      <c r="D165" s="34"/>
      <c r="E165" s="80"/>
    </row>
    <row r="166" spans="2:5" x14ac:dyDescent="0.3">
      <c r="B166" s="34"/>
      <c r="D166" s="34"/>
      <c r="E166" s="80"/>
    </row>
    <row r="167" spans="2:5" x14ac:dyDescent="0.3">
      <c r="B167" s="34"/>
      <c r="D167" s="34"/>
      <c r="E167" s="80"/>
    </row>
    <row r="168" spans="2:5" x14ac:dyDescent="0.3">
      <c r="B168" s="34"/>
      <c r="D168" s="34"/>
      <c r="E168" s="80"/>
    </row>
  </sheetData>
  <sheetProtection password="CD4E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21"/>
  <sheetViews>
    <sheetView workbookViewId="0"/>
  </sheetViews>
  <sheetFormatPr defaultRowHeight="14.4" x14ac:dyDescent="0.3"/>
  <cols>
    <col min="2" max="2" width="11" customWidth="1"/>
  </cols>
  <sheetData>
    <row r="1" spans="1:8" ht="15" x14ac:dyDescent="0.25">
      <c r="A1" t="s">
        <v>65</v>
      </c>
    </row>
    <row r="2" spans="1:8" ht="15" x14ac:dyDescent="0.25">
      <c r="A2" t="s">
        <v>67</v>
      </c>
      <c r="B2" s="9" t="s">
        <v>100</v>
      </c>
      <c r="H2" s="31" t="s">
        <v>144</v>
      </c>
    </row>
    <row r="3" spans="1:8" ht="15" x14ac:dyDescent="0.25">
      <c r="A3" t="s">
        <v>14</v>
      </c>
      <c r="B3" s="9" t="s">
        <v>101</v>
      </c>
      <c r="H3" s="31" t="s">
        <v>67</v>
      </c>
    </row>
    <row r="4" spans="1:8" ht="15" x14ac:dyDescent="0.25">
      <c r="A4" t="s">
        <v>15</v>
      </c>
      <c r="B4" s="9" t="s">
        <v>85</v>
      </c>
      <c r="H4" s="31" t="s">
        <v>145</v>
      </c>
    </row>
    <row r="5" spans="1:8" ht="15" x14ac:dyDescent="0.25">
      <c r="A5" t="s">
        <v>86</v>
      </c>
      <c r="B5" s="9" t="s">
        <v>78</v>
      </c>
      <c r="H5" s="31" t="s">
        <v>143</v>
      </c>
    </row>
    <row r="6" spans="1:8" ht="15" x14ac:dyDescent="0.25">
      <c r="A6" t="s">
        <v>18</v>
      </c>
      <c r="B6" s="9" t="s">
        <v>87</v>
      </c>
      <c r="H6" s="31" t="s">
        <v>146</v>
      </c>
    </row>
    <row r="7" spans="1:8" ht="15" x14ac:dyDescent="0.25">
      <c r="A7" t="s">
        <v>91</v>
      </c>
      <c r="B7" s="9" t="s">
        <v>83</v>
      </c>
      <c r="H7" s="31" t="s">
        <v>147</v>
      </c>
    </row>
    <row r="8" spans="1:8" ht="15" x14ac:dyDescent="0.25">
      <c r="A8" t="s">
        <v>24</v>
      </c>
      <c r="B8" s="9" t="s">
        <v>79</v>
      </c>
      <c r="H8" s="31" t="s">
        <v>148</v>
      </c>
    </row>
    <row r="9" spans="1:8" ht="15" x14ac:dyDescent="0.25">
      <c r="A9" t="s">
        <v>92</v>
      </c>
      <c r="B9" s="9" t="s">
        <v>84</v>
      </c>
      <c r="H9" s="31" t="s">
        <v>149</v>
      </c>
    </row>
    <row r="10" spans="1:8" ht="15" x14ac:dyDescent="0.25">
      <c r="A10" t="s">
        <v>29</v>
      </c>
      <c r="B10" s="9" t="s">
        <v>80</v>
      </c>
      <c r="H10" s="31" t="s">
        <v>92</v>
      </c>
    </row>
    <row r="11" spans="1:8" ht="15" x14ac:dyDescent="0.25">
      <c r="A11" t="s">
        <v>30</v>
      </c>
      <c r="B11" s="9" t="s">
        <v>81</v>
      </c>
      <c r="H11" s="31" t="s">
        <v>29</v>
      </c>
    </row>
    <row r="12" spans="1:8" ht="15" x14ac:dyDescent="0.25">
      <c r="A12" t="s">
        <v>31</v>
      </c>
      <c r="B12" s="9" t="s">
        <v>82</v>
      </c>
      <c r="H12" s="31" t="s">
        <v>150</v>
      </c>
    </row>
    <row r="13" spans="1:8" ht="15" x14ac:dyDescent="0.25">
      <c r="A13" t="s">
        <v>93</v>
      </c>
      <c r="B13" s="9" t="s">
        <v>102</v>
      </c>
      <c r="H13" s="31" t="s">
        <v>151</v>
      </c>
    </row>
    <row r="14" spans="1:8" ht="15" x14ac:dyDescent="0.25">
      <c r="A14" t="s">
        <v>94</v>
      </c>
      <c r="B14" s="9" t="s">
        <v>103</v>
      </c>
      <c r="H14" s="31" t="s">
        <v>93</v>
      </c>
    </row>
    <row r="15" spans="1:8" ht="15" x14ac:dyDescent="0.25">
      <c r="A15" t="s">
        <v>95</v>
      </c>
      <c r="H15" s="31" t="s">
        <v>94</v>
      </c>
    </row>
    <row r="16" spans="1:8" ht="15" x14ac:dyDescent="0.25">
      <c r="A16" t="s">
        <v>96</v>
      </c>
      <c r="H16" s="31" t="s">
        <v>95</v>
      </c>
    </row>
    <row r="17" spans="1:8" x14ac:dyDescent="0.3">
      <c r="A17" t="s">
        <v>97</v>
      </c>
      <c r="H17" s="31" t="s">
        <v>96</v>
      </c>
    </row>
    <row r="18" spans="1:8" x14ac:dyDescent="0.3">
      <c r="A18" t="s">
        <v>98</v>
      </c>
      <c r="H18" s="31" t="s">
        <v>97</v>
      </c>
    </row>
    <row r="19" spans="1:8" ht="15" x14ac:dyDescent="0.25">
      <c r="A19" t="s">
        <v>99</v>
      </c>
      <c r="H19" s="31" t="s">
        <v>152</v>
      </c>
    </row>
    <row r="20" spans="1:8" ht="15" x14ac:dyDescent="0.25">
      <c r="H20" s="31" t="s">
        <v>153</v>
      </c>
    </row>
    <row r="21" spans="1:8" ht="15" x14ac:dyDescent="0.25">
      <c r="H21" s="67" t="s">
        <v>140</v>
      </c>
    </row>
  </sheetData>
  <dataValidations count="1">
    <dataValidation type="list" allowBlank="1" showInputMessage="1" showErrorMessage="1" sqref="B3:B4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AE82"/>
  <sheetViews>
    <sheetView showGridLines="0" showRowColHeaders="0" zoomScale="90" zoomScaleNormal="90" workbookViewId="0">
      <selection activeCell="B2" sqref="B2"/>
    </sheetView>
  </sheetViews>
  <sheetFormatPr defaultRowHeight="14.4" x14ac:dyDescent="0.3"/>
  <cols>
    <col min="1" max="1" width="1.77734375" customWidth="1"/>
    <col min="3" max="3" width="10.21875" customWidth="1"/>
    <col min="4" max="4" width="9.21875" customWidth="1"/>
    <col min="10" max="10" width="14.6640625" customWidth="1"/>
    <col min="25" max="25" width="19.109375" customWidth="1"/>
  </cols>
  <sheetData>
    <row r="2" spans="2:21" ht="26.4" thickBot="1" x14ac:dyDescent="0.55000000000000004">
      <c r="B2" s="90" t="s">
        <v>300</v>
      </c>
    </row>
    <row r="3" spans="2:21" s="362" customFormat="1" ht="16.2" thickTop="1" x14ac:dyDescent="0.3">
      <c r="I3" s="435" t="s">
        <v>562</v>
      </c>
      <c r="J3" s="436"/>
      <c r="K3" s="436"/>
      <c r="L3" s="436"/>
      <c r="M3" s="436"/>
      <c r="N3" s="437"/>
      <c r="P3" s="449" t="s">
        <v>506</v>
      </c>
      <c r="Q3" s="449"/>
      <c r="R3" s="449"/>
      <c r="S3" s="449"/>
      <c r="T3" s="449"/>
      <c r="U3" s="449"/>
    </row>
    <row r="4" spans="2:21" s="362" customFormat="1" ht="15.6" x14ac:dyDescent="0.3">
      <c r="I4" s="438" t="s">
        <v>298</v>
      </c>
      <c r="J4" s="429"/>
      <c r="K4" s="429" t="s">
        <v>503</v>
      </c>
      <c r="L4" s="429"/>
      <c r="M4" s="429"/>
      <c r="N4" s="439">
        <v>225</v>
      </c>
      <c r="P4" s="451" t="s">
        <v>298</v>
      </c>
      <c r="Q4" s="452"/>
      <c r="R4" s="452" t="s">
        <v>539</v>
      </c>
      <c r="S4" s="452"/>
      <c r="T4" s="452"/>
      <c r="U4" s="452">
        <v>232</v>
      </c>
    </row>
    <row r="5" spans="2:21" s="362" customFormat="1" ht="15.6" x14ac:dyDescent="0.3">
      <c r="I5" s="440"/>
      <c r="J5" s="429"/>
      <c r="K5" s="429"/>
      <c r="L5" s="429"/>
      <c r="M5" s="429"/>
      <c r="N5" s="439"/>
      <c r="P5" s="447"/>
      <c r="Q5" s="447"/>
      <c r="R5" s="447"/>
      <c r="S5" s="447"/>
      <c r="T5" s="447"/>
      <c r="U5" s="447"/>
    </row>
    <row r="6" spans="2:21" s="362" customFormat="1" ht="15.6" x14ac:dyDescent="0.3">
      <c r="I6" s="438" t="s">
        <v>297</v>
      </c>
      <c r="J6" s="429"/>
      <c r="K6" s="430" t="s">
        <v>142</v>
      </c>
      <c r="L6" s="429"/>
      <c r="M6" s="429"/>
      <c r="N6" s="439"/>
      <c r="P6" s="450" t="s">
        <v>297</v>
      </c>
      <c r="Q6" s="447"/>
      <c r="R6" s="448" t="s">
        <v>142</v>
      </c>
      <c r="S6" s="447"/>
      <c r="T6" s="447"/>
      <c r="U6" s="447"/>
    </row>
    <row r="7" spans="2:21" s="362" customFormat="1" ht="15.6" x14ac:dyDescent="0.3">
      <c r="I7" s="440"/>
      <c r="J7" s="429" t="s">
        <v>0</v>
      </c>
      <c r="K7" s="429">
        <v>98</v>
      </c>
      <c r="L7" s="429"/>
      <c r="M7" s="429"/>
      <c r="N7" s="439"/>
      <c r="P7" s="447"/>
      <c r="Q7" s="447" t="s">
        <v>0</v>
      </c>
      <c r="R7" s="447">
        <v>83</v>
      </c>
      <c r="S7" s="447"/>
      <c r="T7" s="447"/>
      <c r="U7" s="447"/>
    </row>
    <row r="8" spans="2:21" s="362" customFormat="1" ht="15.6" x14ac:dyDescent="0.3">
      <c r="I8" s="440"/>
      <c r="J8" s="429" t="s">
        <v>296</v>
      </c>
      <c r="K8" s="429">
        <v>42</v>
      </c>
      <c r="L8" s="429"/>
      <c r="M8" s="429"/>
      <c r="N8" s="439"/>
      <c r="P8" s="447"/>
      <c r="Q8" s="447" t="s">
        <v>296</v>
      </c>
      <c r="R8" s="447">
        <v>51</v>
      </c>
      <c r="S8" s="447"/>
      <c r="T8" s="447"/>
      <c r="U8" s="447"/>
    </row>
    <row r="9" spans="2:21" s="362" customFormat="1" ht="15.6" x14ac:dyDescent="0.3">
      <c r="I9" s="440"/>
      <c r="J9" s="429" t="s">
        <v>215</v>
      </c>
      <c r="K9" s="429">
        <f>N4-(K7+K8)</f>
        <v>85</v>
      </c>
      <c r="L9" s="429"/>
      <c r="M9" s="429"/>
      <c r="N9" s="439"/>
      <c r="P9" s="447"/>
      <c r="Q9" s="447" t="s">
        <v>215</v>
      </c>
      <c r="R9" s="447">
        <f>U4-(R7+R8)</f>
        <v>98</v>
      </c>
      <c r="S9" s="447"/>
      <c r="T9" s="447"/>
      <c r="U9" s="447"/>
    </row>
    <row r="10" spans="2:21" s="362" customFormat="1" ht="15.6" x14ac:dyDescent="0.3">
      <c r="I10" s="440"/>
      <c r="J10" s="429"/>
      <c r="K10" s="429"/>
      <c r="L10" s="429"/>
      <c r="M10" s="429"/>
      <c r="N10" s="439"/>
      <c r="P10" s="447"/>
      <c r="Q10" s="447"/>
      <c r="R10" s="447"/>
      <c r="S10" s="447"/>
      <c r="T10" s="447"/>
      <c r="U10" s="447"/>
    </row>
    <row r="11" spans="2:21" s="362" customFormat="1" ht="15.6" x14ac:dyDescent="0.3">
      <c r="I11" s="438" t="s">
        <v>295</v>
      </c>
      <c r="J11" s="429"/>
      <c r="K11" s="429"/>
      <c r="L11" s="429"/>
      <c r="M11" s="429"/>
      <c r="N11" s="441" t="s">
        <v>142</v>
      </c>
      <c r="P11" s="450" t="s">
        <v>295</v>
      </c>
      <c r="Q11" s="447"/>
      <c r="R11" s="447"/>
      <c r="S11" s="447"/>
      <c r="T11" s="447"/>
      <c r="U11" s="448" t="s">
        <v>142</v>
      </c>
    </row>
    <row r="12" spans="2:21" s="362" customFormat="1" ht="15.6" x14ac:dyDescent="0.3">
      <c r="I12" s="440"/>
      <c r="J12" s="429" t="s">
        <v>294</v>
      </c>
      <c r="K12" s="429"/>
      <c r="L12" s="429"/>
      <c r="M12" s="429"/>
      <c r="N12" s="439">
        <v>61</v>
      </c>
      <c r="P12" s="447"/>
      <c r="Q12" s="447" t="s">
        <v>294</v>
      </c>
      <c r="R12" s="447"/>
      <c r="S12" s="447"/>
      <c r="T12" s="447"/>
      <c r="U12" s="447">
        <v>87</v>
      </c>
    </row>
    <row r="13" spans="2:21" s="362" customFormat="1" ht="15.6" x14ac:dyDescent="0.3">
      <c r="I13" s="440"/>
      <c r="J13" s="429" t="s">
        <v>293</v>
      </c>
      <c r="K13" s="429"/>
      <c r="L13" s="429"/>
      <c r="M13" s="429"/>
      <c r="N13" s="439">
        <v>124</v>
      </c>
      <c r="P13" s="447"/>
      <c r="Q13" s="447" t="s">
        <v>293</v>
      </c>
      <c r="R13" s="447"/>
      <c r="S13" s="447"/>
      <c r="T13" s="447"/>
      <c r="U13" s="447">
        <v>122</v>
      </c>
    </row>
    <row r="14" spans="2:21" s="362" customFormat="1" ht="15.6" x14ac:dyDescent="0.3">
      <c r="I14" s="440"/>
      <c r="J14" s="429" t="s">
        <v>292</v>
      </c>
      <c r="K14" s="429"/>
      <c r="L14" s="429"/>
      <c r="M14" s="429"/>
      <c r="N14" s="439">
        <v>31</v>
      </c>
      <c r="P14" s="447"/>
      <c r="Q14" s="447" t="s">
        <v>292</v>
      </c>
      <c r="R14" s="447"/>
      <c r="S14" s="447"/>
      <c r="T14" s="447"/>
      <c r="U14" s="447">
        <v>22</v>
      </c>
    </row>
    <row r="15" spans="2:21" s="362" customFormat="1" ht="15.6" x14ac:dyDescent="0.3">
      <c r="I15" s="440"/>
      <c r="J15" s="429" t="s">
        <v>288</v>
      </c>
      <c r="K15" s="429"/>
      <c r="L15" s="429"/>
      <c r="M15" s="429"/>
      <c r="N15" s="439">
        <f>N4-(N12+N13+N14)</f>
        <v>9</v>
      </c>
      <c r="P15" s="447"/>
      <c r="Q15" s="447" t="s">
        <v>288</v>
      </c>
      <c r="R15" s="447"/>
      <c r="S15" s="447"/>
      <c r="T15" s="447"/>
      <c r="U15" s="447">
        <v>1</v>
      </c>
    </row>
    <row r="16" spans="2:21" s="362" customFormat="1" ht="15.6" x14ac:dyDescent="0.3">
      <c r="I16" s="440"/>
      <c r="J16" s="429"/>
      <c r="K16" s="429"/>
      <c r="L16" s="429"/>
      <c r="M16" s="429"/>
      <c r="N16" s="439"/>
      <c r="P16" s="447"/>
      <c r="Q16" s="447"/>
      <c r="R16" s="447"/>
      <c r="S16" s="447"/>
      <c r="T16" s="447"/>
      <c r="U16" s="447"/>
    </row>
    <row r="17" spans="2:21" s="362" customFormat="1" ht="15.6" x14ac:dyDescent="0.3">
      <c r="I17" s="438" t="s">
        <v>291</v>
      </c>
      <c r="J17" s="429"/>
      <c r="K17" s="429"/>
      <c r="L17" s="429"/>
      <c r="M17" s="429"/>
      <c r="N17" s="441" t="s">
        <v>142</v>
      </c>
      <c r="P17" s="450" t="s">
        <v>291</v>
      </c>
      <c r="Q17" s="447"/>
      <c r="R17" s="447"/>
      <c r="S17" s="447"/>
      <c r="T17" s="447"/>
      <c r="U17" s="448" t="s">
        <v>142</v>
      </c>
    </row>
    <row r="18" spans="2:21" s="362" customFormat="1" ht="15.6" x14ac:dyDescent="0.3">
      <c r="I18" s="440" t="s">
        <v>290</v>
      </c>
      <c r="J18" s="429"/>
      <c r="K18" s="429"/>
      <c r="L18" s="429"/>
      <c r="M18" s="429"/>
      <c r="N18" s="439">
        <v>96</v>
      </c>
      <c r="P18" s="447" t="s">
        <v>290</v>
      </c>
      <c r="Q18" s="447"/>
      <c r="R18" s="447"/>
      <c r="S18" s="447"/>
      <c r="T18" s="447"/>
      <c r="U18" s="447">
        <v>92</v>
      </c>
    </row>
    <row r="19" spans="2:21" s="362" customFormat="1" ht="15.6" x14ac:dyDescent="0.3">
      <c r="I19" s="440" t="s">
        <v>289</v>
      </c>
      <c r="J19" s="429"/>
      <c r="K19" s="429"/>
      <c r="L19" s="429"/>
      <c r="M19" s="429"/>
      <c r="N19" s="439">
        <v>111</v>
      </c>
      <c r="P19" s="447" t="s">
        <v>289</v>
      </c>
      <c r="Q19" s="447"/>
      <c r="R19" s="447"/>
      <c r="S19" s="447"/>
      <c r="T19" s="447"/>
      <c r="U19" s="447">
        <v>136</v>
      </c>
    </row>
    <row r="20" spans="2:21" s="362" customFormat="1" ht="16.2" thickBot="1" x14ac:dyDescent="0.35">
      <c r="I20" s="442" t="s">
        <v>288</v>
      </c>
      <c r="J20" s="443"/>
      <c r="K20" s="443"/>
      <c r="L20" s="443"/>
      <c r="M20" s="443"/>
      <c r="N20" s="444">
        <f>N4-(N18+N19)</f>
        <v>18</v>
      </c>
      <c r="P20" s="447" t="s">
        <v>288</v>
      </c>
      <c r="Q20" s="447"/>
      <c r="R20" s="447"/>
      <c r="S20" s="447"/>
      <c r="T20" s="447"/>
      <c r="U20" s="447">
        <v>4</v>
      </c>
    </row>
    <row r="21" spans="2:21" s="362" customFormat="1" ht="15" thickTop="1" x14ac:dyDescent="0.3"/>
    <row r="23" spans="2:21" x14ac:dyDescent="0.3">
      <c r="B23" s="114" t="s">
        <v>405</v>
      </c>
      <c r="C23" s="115"/>
      <c r="D23" s="115"/>
      <c r="E23" s="115"/>
      <c r="F23" s="115"/>
      <c r="G23" s="115"/>
      <c r="I23" s="114" t="s">
        <v>408</v>
      </c>
      <c r="J23" s="115"/>
      <c r="K23" s="115"/>
      <c r="L23" s="115"/>
      <c r="M23" s="115"/>
      <c r="N23" s="115"/>
      <c r="P23" s="114" t="s">
        <v>428</v>
      </c>
      <c r="Q23" s="114"/>
      <c r="R23" s="114"/>
      <c r="S23" s="114"/>
      <c r="T23" s="114"/>
      <c r="U23" s="114"/>
    </row>
    <row r="24" spans="2:21" ht="14.55" x14ac:dyDescent="0.35">
      <c r="B24" s="246" t="s">
        <v>298</v>
      </c>
      <c r="C24" s="244"/>
      <c r="D24" s="244" t="s">
        <v>320</v>
      </c>
      <c r="E24" s="244"/>
      <c r="F24" s="244"/>
      <c r="G24" s="244"/>
      <c r="I24" s="345" t="s">
        <v>298</v>
      </c>
      <c r="J24" s="343"/>
      <c r="K24" s="343" t="s">
        <v>409</v>
      </c>
      <c r="L24" s="343"/>
      <c r="M24" s="343"/>
      <c r="N24" s="343"/>
      <c r="P24" s="364" t="s">
        <v>298</v>
      </c>
      <c r="Q24" s="362"/>
      <c r="R24" s="362" t="s">
        <v>503</v>
      </c>
      <c r="S24" s="362"/>
      <c r="T24" s="362"/>
      <c r="U24" s="362">
        <v>225</v>
      </c>
    </row>
    <row r="25" spans="2:21" ht="14.55" x14ac:dyDescent="0.35">
      <c r="B25" s="244"/>
      <c r="C25" s="244"/>
      <c r="D25" s="244"/>
      <c r="E25" s="244"/>
      <c r="F25" s="244"/>
      <c r="G25" s="244"/>
      <c r="I25" s="343"/>
      <c r="J25" s="343"/>
      <c r="K25" s="343"/>
      <c r="L25" s="343"/>
      <c r="M25" s="343"/>
      <c r="N25" s="343"/>
      <c r="P25" s="362"/>
      <c r="Q25" s="362"/>
      <c r="R25" s="362"/>
      <c r="S25" s="362"/>
      <c r="T25" s="362"/>
      <c r="U25" s="362"/>
    </row>
    <row r="26" spans="2:21" x14ac:dyDescent="0.3">
      <c r="B26" s="246" t="s">
        <v>297</v>
      </c>
      <c r="C26" s="244"/>
      <c r="D26" s="318" t="s">
        <v>142</v>
      </c>
      <c r="E26" s="280"/>
      <c r="F26" s="280"/>
      <c r="G26" s="280"/>
      <c r="H26" s="280"/>
      <c r="I26" s="345" t="s">
        <v>297</v>
      </c>
      <c r="J26" s="343"/>
      <c r="K26" s="318" t="s">
        <v>142</v>
      </c>
      <c r="L26" s="343"/>
      <c r="M26" s="343"/>
      <c r="N26" s="343"/>
      <c r="P26" s="364" t="s">
        <v>297</v>
      </c>
      <c r="Q26" s="362"/>
      <c r="R26" s="318" t="s">
        <v>142</v>
      </c>
      <c r="S26" s="362"/>
      <c r="T26" s="362"/>
      <c r="U26" s="362"/>
    </row>
    <row r="27" spans="2:21" ht="14.55" x14ac:dyDescent="0.35">
      <c r="B27" s="244"/>
      <c r="C27" s="244" t="s">
        <v>0</v>
      </c>
      <c r="D27" s="280">
        <v>63</v>
      </c>
      <c r="E27" s="280"/>
      <c r="F27" s="280"/>
      <c r="G27" s="280"/>
      <c r="H27" s="280"/>
      <c r="I27" s="343"/>
      <c r="J27" s="343" t="s">
        <v>0</v>
      </c>
      <c r="K27" s="343">
        <v>56</v>
      </c>
      <c r="L27" s="343"/>
      <c r="M27" s="343"/>
      <c r="N27" s="343"/>
      <c r="P27" s="362"/>
      <c r="Q27" s="362" t="s">
        <v>0</v>
      </c>
      <c r="R27" s="362">
        <v>83</v>
      </c>
      <c r="S27" s="362"/>
      <c r="T27" s="362"/>
      <c r="U27" s="362"/>
    </row>
    <row r="28" spans="2:21" ht="14.55" x14ac:dyDescent="0.35">
      <c r="B28" s="244"/>
      <c r="C28" s="244" t="s">
        <v>296</v>
      </c>
      <c r="D28" s="280">
        <v>41</v>
      </c>
      <c r="E28" s="280"/>
      <c r="F28" s="280"/>
      <c r="G28" s="280"/>
      <c r="H28" s="280"/>
      <c r="I28" s="343"/>
      <c r="J28" s="343" t="s">
        <v>296</v>
      </c>
      <c r="K28" s="343">
        <v>38</v>
      </c>
      <c r="L28" s="343"/>
      <c r="M28" s="343"/>
      <c r="N28" s="343"/>
      <c r="P28" s="362"/>
      <c r="Q28" s="362" t="s">
        <v>296</v>
      </c>
      <c r="R28" s="362">
        <v>31</v>
      </c>
      <c r="S28" s="362"/>
      <c r="T28" s="362"/>
      <c r="U28" s="362"/>
    </row>
    <row r="29" spans="2:21" ht="14.55" x14ac:dyDescent="0.35">
      <c r="B29" s="244"/>
      <c r="C29" s="244" t="s">
        <v>215</v>
      </c>
      <c r="D29" s="280">
        <v>100</v>
      </c>
      <c r="E29" s="280"/>
      <c r="F29" s="280"/>
      <c r="G29" s="280"/>
      <c r="H29" s="280"/>
      <c r="I29" s="343"/>
      <c r="J29" s="343" t="s">
        <v>215</v>
      </c>
      <c r="K29" s="343">
        <v>111</v>
      </c>
      <c r="L29" s="343"/>
      <c r="M29" s="343"/>
      <c r="N29" s="343"/>
      <c r="P29" s="362"/>
      <c r="Q29" s="362" t="s">
        <v>215</v>
      </c>
      <c r="R29" s="362">
        <f>$U$24-(R27+R28)</f>
        <v>111</v>
      </c>
      <c r="S29" s="362"/>
      <c r="T29" s="362"/>
      <c r="U29" s="362"/>
    </row>
    <row r="30" spans="2:21" ht="14.55" x14ac:dyDescent="0.35">
      <c r="B30" s="244"/>
      <c r="C30" s="244"/>
      <c r="D30" s="244"/>
      <c r="E30" s="244"/>
      <c r="F30" s="244"/>
      <c r="G30" s="244"/>
      <c r="I30" s="343"/>
      <c r="J30" s="343"/>
      <c r="K30" s="343"/>
      <c r="L30" s="343"/>
      <c r="M30" s="343"/>
      <c r="N30" s="343"/>
      <c r="P30" s="362"/>
      <c r="Q30" s="362"/>
      <c r="R30" s="362"/>
      <c r="S30" s="362"/>
      <c r="T30" s="362"/>
      <c r="U30" s="362"/>
    </row>
    <row r="31" spans="2:21" ht="14.55" x14ac:dyDescent="0.35">
      <c r="B31" s="246" t="s">
        <v>295</v>
      </c>
      <c r="C31" s="244"/>
      <c r="D31" s="280"/>
      <c r="E31" s="280"/>
      <c r="F31" s="280"/>
      <c r="G31" s="318" t="s">
        <v>142</v>
      </c>
      <c r="I31" s="345" t="s">
        <v>295</v>
      </c>
      <c r="J31" s="343"/>
      <c r="K31" s="343"/>
      <c r="L31" s="343"/>
      <c r="M31" s="343"/>
      <c r="N31" s="318" t="s">
        <v>142</v>
      </c>
      <c r="P31" s="364" t="s">
        <v>295</v>
      </c>
      <c r="Q31" s="362"/>
      <c r="R31" s="362"/>
      <c r="S31" s="362"/>
      <c r="T31" s="362"/>
      <c r="U31" s="318" t="s">
        <v>142</v>
      </c>
    </row>
    <row r="32" spans="2:21" x14ac:dyDescent="0.3">
      <c r="B32" s="244"/>
      <c r="C32" s="244" t="s">
        <v>294</v>
      </c>
      <c r="D32" s="280"/>
      <c r="E32" s="280"/>
      <c r="F32" s="280"/>
      <c r="G32" s="280">
        <v>30</v>
      </c>
      <c r="I32" s="343"/>
      <c r="J32" s="343" t="s">
        <v>294</v>
      </c>
      <c r="K32" s="343"/>
      <c r="L32" s="343"/>
      <c r="M32" s="343"/>
      <c r="N32" s="343">
        <v>28</v>
      </c>
      <c r="P32" s="362"/>
      <c r="Q32" s="362" t="s">
        <v>294</v>
      </c>
      <c r="R32" s="362"/>
      <c r="S32" s="362"/>
      <c r="T32" s="362"/>
      <c r="U32" s="362">
        <v>78</v>
      </c>
    </row>
    <row r="33" spans="2:31" x14ac:dyDescent="0.3">
      <c r="B33" s="244"/>
      <c r="C33" s="244" t="s">
        <v>293</v>
      </c>
      <c r="D33" s="280"/>
      <c r="E33" s="280"/>
      <c r="F33" s="280"/>
      <c r="G33" s="280">
        <v>42</v>
      </c>
      <c r="I33" s="343"/>
      <c r="J33" s="343" t="s">
        <v>293</v>
      </c>
      <c r="K33" s="343"/>
      <c r="L33" s="343"/>
      <c r="M33" s="343"/>
      <c r="N33" s="343">
        <v>45</v>
      </c>
      <c r="P33" s="362"/>
      <c r="Q33" s="362" t="s">
        <v>293</v>
      </c>
      <c r="R33" s="362"/>
      <c r="S33" s="362"/>
      <c r="T33" s="362"/>
      <c r="U33" s="362">
        <v>111</v>
      </c>
    </row>
    <row r="34" spans="2:31" x14ac:dyDescent="0.3">
      <c r="B34" s="244"/>
      <c r="C34" s="244" t="s">
        <v>292</v>
      </c>
      <c r="D34" s="280"/>
      <c r="E34" s="280"/>
      <c r="F34" s="280"/>
      <c r="G34" s="280">
        <v>52</v>
      </c>
      <c r="I34" s="343"/>
      <c r="J34" s="343" t="s">
        <v>292</v>
      </c>
      <c r="K34" s="343"/>
      <c r="L34" s="343"/>
      <c r="M34" s="343"/>
      <c r="N34" s="343">
        <v>59</v>
      </c>
      <c r="P34" s="362"/>
      <c r="Q34" s="362" t="s">
        <v>292</v>
      </c>
      <c r="R34" s="362"/>
      <c r="S34" s="362"/>
      <c r="T34" s="362"/>
      <c r="U34" s="362">
        <v>26</v>
      </c>
    </row>
    <row r="35" spans="2:31" x14ac:dyDescent="0.3">
      <c r="B35" s="244"/>
      <c r="C35" s="244" t="s">
        <v>288</v>
      </c>
      <c r="D35" s="280"/>
      <c r="E35" s="280"/>
      <c r="F35" s="280"/>
      <c r="G35" s="280">
        <v>80</v>
      </c>
      <c r="I35" s="343"/>
      <c r="J35" s="343" t="s">
        <v>288</v>
      </c>
      <c r="K35" s="343"/>
      <c r="L35" s="343"/>
      <c r="M35" s="343"/>
      <c r="N35" s="343">
        <v>73</v>
      </c>
      <c r="P35" s="362"/>
      <c r="Q35" s="362" t="s">
        <v>288</v>
      </c>
      <c r="R35" s="362"/>
      <c r="S35" s="362"/>
      <c r="T35" s="362"/>
      <c r="U35" s="362">
        <f>$U$24-(U32+U33+U34)</f>
        <v>10</v>
      </c>
    </row>
    <row r="36" spans="2:31" x14ac:dyDescent="0.3">
      <c r="B36" s="244"/>
      <c r="C36" s="244"/>
      <c r="D36" s="244"/>
      <c r="E36" s="244"/>
      <c r="F36" s="244"/>
      <c r="G36" s="244"/>
      <c r="I36" s="343"/>
      <c r="J36" s="343"/>
      <c r="K36" s="343"/>
      <c r="L36" s="343"/>
      <c r="M36" s="343"/>
      <c r="N36" s="343"/>
      <c r="P36" s="362"/>
      <c r="Q36" s="362"/>
      <c r="R36" s="362"/>
      <c r="S36" s="362"/>
      <c r="T36" s="362"/>
      <c r="U36" s="362"/>
    </row>
    <row r="37" spans="2:31" x14ac:dyDescent="0.3">
      <c r="B37" s="246" t="s">
        <v>291</v>
      </c>
      <c r="C37" s="244"/>
      <c r="D37" s="280"/>
      <c r="E37" s="280"/>
      <c r="F37" s="280"/>
      <c r="G37" s="318" t="s">
        <v>142</v>
      </c>
      <c r="I37" s="345" t="s">
        <v>291</v>
      </c>
      <c r="J37" s="343"/>
      <c r="K37" s="343"/>
      <c r="L37" s="343"/>
      <c r="M37" s="343"/>
      <c r="N37" s="318" t="s">
        <v>142</v>
      </c>
      <c r="P37" s="364" t="s">
        <v>291</v>
      </c>
      <c r="Q37" s="362"/>
      <c r="R37" s="362"/>
      <c r="S37" s="362"/>
      <c r="T37" s="362"/>
      <c r="U37" s="318" t="s">
        <v>142</v>
      </c>
    </row>
    <row r="38" spans="2:31" x14ac:dyDescent="0.3">
      <c r="B38" s="244" t="s">
        <v>290</v>
      </c>
      <c r="C38" s="244"/>
      <c r="D38" s="280"/>
      <c r="E38" s="280"/>
      <c r="F38" s="280"/>
      <c r="G38" s="280">
        <v>66</v>
      </c>
      <c r="I38" s="343" t="s">
        <v>290</v>
      </c>
      <c r="J38" s="343"/>
      <c r="K38" s="343"/>
      <c r="L38" s="343"/>
      <c r="M38" s="343"/>
      <c r="N38" s="343">
        <v>67</v>
      </c>
      <c r="P38" s="362" t="s">
        <v>290</v>
      </c>
      <c r="Q38" s="362"/>
      <c r="R38" s="362"/>
      <c r="S38" s="362"/>
      <c r="T38" s="362"/>
      <c r="U38" s="362">
        <v>109</v>
      </c>
    </row>
    <row r="39" spans="2:31" x14ac:dyDescent="0.3">
      <c r="B39" s="244" t="s">
        <v>289</v>
      </c>
      <c r="C39" s="244"/>
      <c r="D39" s="280"/>
      <c r="E39" s="280"/>
      <c r="F39" s="280"/>
      <c r="G39" s="280">
        <v>51</v>
      </c>
      <c r="I39" s="343" t="s">
        <v>289</v>
      </c>
      <c r="J39" s="343"/>
      <c r="K39" s="343"/>
      <c r="L39" s="343"/>
      <c r="M39" s="343"/>
      <c r="N39" s="343">
        <v>48</v>
      </c>
      <c r="P39" s="362" t="s">
        <v>289</v>
      </c>
      <c r="Q39" s="362"/>
      <c r="R39" s="362"/>
      <c r="S39" s="362"/>
      <c r="T39" s="362"/>
      <c r="U39" s="362">
        <v>102</v>
      </c>
    </row>
    <row r="40" spans="2:31" x14ac:dyDescent="0.3">
      <c r="B40" s="244" t="s">
        <v>288</v>
      </c>
      <c r="C40" s="244"/>
      <c r="D40" s="280"/>
      <c r="E40" s="280"/>
      <c r="F40" s="280"/>
      <c r="G40" s="280">
        <v>87</v>
      </c>
      <c r="I40" s="343" t="s">
        <v>288</v>
      </c>
      <c r="J40" s="343"/>
      <c r="K40" s="343"/>
      <c r="L40" s="343"/>
      <c r="M40" s="343"/>
      <c r="N40" s="343">
        <v>90</v>
      </c>
      <c r="P40" s="362" t="s">
        <v>288</v>
      </c>
      <c r="Q40" s="362"/>
      <c r="R40" s="362"/>
      <c r="S40" s="362"/>
      <c r="T40" s="362"/>
      <c r="U40" s="362">
        <f>$U$24-(U38+U39)</f>
        <v>14</v>
      </c>
    </row>
    <row r="41" spans="2:31" x14ac:dyDescent="0.3">
      <c r="X41" s="48"/>
      <c r="Y41" s="48"/>
      <c r="Z41" s="416"/>
      <c r="AA41" s="416"/>
      <c r="AB41" s="416"/>
      <c r="AC41" s="416"/>
      <c r="AD41" s="416"/>
      <c r="AE41" s="416"/>
    </row>
    <row r="42" spans="2:31" x14ac:dyDescent="0.3">
      <c r="B42" s="114" t="s">
        <v>343</v>
      </c>
      <c r="C42" s="115"/>
      <c r="D42" s="115"/>
      <c r="E42" s="115"/>
      <c r="F42" s="115"/>
      <c r="G42" s="115"/>
      <c r="I42" s="114" t="s">
        <v>391</v>
      </c>
      <c r="J42" s="115"/>
      <c r="K42" s="115"/>
      <c r="L42" s="115"/>
      <c r="M42" s="115"/>
      <c r="N42" s="115"/>
      <c r="P42" s="114" t="s">
        <v>396</v>
      </c>
      <c r="Q42" s="115"/>
      <c r="R42" s="115"/>
      <c r="S42" s="115"/>
      <c r="T42" s="115"/>
      <c r="U42" s="115"/>
      <c r="X42" s="48"/>
      <c r="Y42" s="48"/>
      <c r="AE42" s="416"/>
    </row>
    <row r="43" spans="2:31" x14ac:dyDescent="0.3">
      <c r="B43" s="2" t="s">
        <v>298</v>
      </c>
      <c r="D43" t="s">
        <v>320</v>
      </c>
      <c r="I43" s="2" t="s">
        <v>298</v>
      </c>
      <c r="K43" t="s">
        <v>392</v>
      </c>
      <c r="P43" s="210" t="s">
        <v>298</v>
      </c>
      <c r="Q43" s="208"/>
      <c r="R43" s="208" t="s">
        <v>397</v>
      </c>
      <c r="S43" s="208"/>
      <c r="T43" s="208"/>
      <c r="U43" s="208"/>
      <c r="X43" s="48"/>
      <c r="Y43" s="48"/>
      <c r="AE43" s="416"/>
    </row>
    <row r="44" spans="2:31" x14ac:dyDescent="0.3">
      <c r="P44" s="208"/>
      <c r="Q44" s="208"/>
      <c r="R44" s="208"/>
      <c r="S44" s="208"/>
      <c r="T44" s="208"/>
      <c r="U44" s="208"/>
      <c r="X44" s="48"/>
      <c r="Y44" s="48"/>
      <c r="AE44" s="416"/>
    </row>
    <row r="45" spans="2:31" x14ac:dyDescent="0.3">
      <c r="B45" s="2" t="s">
        <v>297</v>
      </c>
      <c r="D45" s="91" t="s">
        <v>142</v>
      </c>
      <c r="I45" s="2" t="s">
        <v>297</v>
      </c>
      <c r="K45" s="91" t="s">
        <v>142</v>
      </c>
      <c r="P45" s="210" t="s">
        <v>297</v>
      </c>
      <c r="Q45" s="208"/>
      <c r="R45" s="91" t="s">
        <v>142</v>
      </c>
      <c r="S45" s="208"/>
      <c r="T45" s="208"/>
      <c r="U45" s="208"/>
      <c r="X45" s="48"/>
      <c r="Y45" s="48"/>
      <c r="AE45" s="416"/>
    </row>
    <row r="46" spans="2:31" x14ac:dyDescent="0.3">
      <c r="C46" t="s">
        <v>0</v>
      </c>
      <c r="D46">
        <v>47</v>
      </c>
      <c r="J46" t="s">
        <v>0</v>
      </c>
      <c r="K46">
        <v>89</v>
      </c>
      <c r="P46" s="208"/>
      <c r="Q46" s="208" t="s">
        <v>0</v>
      </c>
      <c r="R46" s="208">
        <v>45</v>
      </c>
      <c r="S46" s="208"/>
      <c r="T46" s="208"/>
      <c r="U46" s="208"/>
      <c r="X46" s="48"/>
      <c r="Y46" s="48"/>
      <c r="AE46" s="416"/>
    </row>
    <row r="47" spans="2:31" x14ac:dyDescent="0.3">
      <c r="C47" t="s">
        <v>296</v>
      </c>
      <c r="D47">
        <v>31</v>
      </c>
      <c r="J47" t="s">
        <v>296</v>
      </c>
      <c r="K47">
        <v>30</v>
      </c>
      <c r="P47" s="208"/>
      <c r="Q47" s="208" t="s">
        <v>296</v>
      </c>
      <c r="R47" s="208">
        <v>28</v>
      </c>
      <c r="S47" s="208"/>
      <c r="T47" s="208"/>
      <c r="U47" s="208"/>
      <c r="X47" s="48"/>
      <c r="Y47" s="48"/>
      <c r="AE47" s="416"/>
    </row>
    <row r="48" spans="2:31" x14ac:dyDescent="0.3">
      <c r="C48" t="s">
        <v>215</v>
      </c>
      <c r="D48">
        <f>200-(D46+D47)</f>
        <v>122</v>
      </c>
      <c r="J48" t="s">
        <v>215</v>
      </c>
      <c r="K48">
        <v>88</v>
      </c>
      <c r="P48" s="208"/>
      <c r="Q48" s="208" t="s">
        <v>215</v>
      </c>
      <c r="R48" s="208">
        <v>138</v>
      </c>
      <c r="S48" s="208"/>
      <c r="T48" s="208"/>
      <c r="U48" s="208"/>
      <c r="X48" s="48"/>
      <c r="Y48" s="48"/>
      <c r="AE48" s="416"/>
    </row>
    <row r="49" spans="2:31" x14ac:dyDescent="0.3">
      <c r="P49" s="208"/>
      <c r="Q49" s="208"/>
      <c r="R49" s="208"/>
      <c r="S49" s="208"/>
      <c r="T49" s="208"/>
      <c r="U49" s="208"/>
      <c r="X49" s="48"/>
      <c r="Y49" s="48"/>
      <c r="AE49" s="416"/>
    </row>
    <row r="50" spans="2:31" x14ac:dyDescent="0.3">
      <c r="B50" s="2" t="s">
        <v>295</v>
      </c>
      <c r="G50" s="91" t="s">
        <v>142</v>
      </c>
      <c r="I50" s="2" t="s">
        <v>295</v>
      </c>
      <c r="N50" s="91" t="s">
        <v>142</v>
      </c>
      <c r="P50" s="210" t="s">
        <v>295</v>
      </c>
      <c r="Q50" s="208"/>
      <c r="R50" s="208"/>
      <c r="S50" s="208"/>
      <c r="T50" s="208"/>
      <c r="U50" s="91" t="s">
        <v>142</v>
      </c>
      <c r="X50" s="48"/>
      <c r="Y50" s="48"/>
      <c r="AE50" s="416"/>
    </row>
    <row r="51" spans="2:31" x14ac:dyDescent="0.3">
      <c r="C51" t="s">
        <v>294</v>
      </c>
      <c r="G51">
        <v>38</v>
      </c>
      <c r="H51" s="161"/>
      <c r="J51" t="s">
        <v>294</v>
      </c>
      <c r="N51">
        <v>24</v>
      </c>
      <c r="P51" s="208"/>
      <c r="Q51" s="208" t="s">
        <v>294</v>
      </c>
      <c r="R51" s="208"/>
      <c r="S51" s="208"/>
      <c r="T51" s="208"/>
      <c r="U51" s="208">
        <v>34</v>
      </c>
      <c r="X51" s="48"/>
      <c r="Y51" s="48"/>
      <c r="AE51" s="416"/>
    </row>
    <row r="52" spans="2:31" x14ac:dyDescent="0.3">
      <c r="C52" t="s">
        <v>293</v>
      </c>
      <c r="G52">
        <v>62</v>
      </c>
      <c r="H52" s="161"/>
      <c r="J52" t="s">
        <v>293</v>
      </c>
      <c r="N52">
        <v>52</v>
      </c>
      <c r="O52" s="208"/>
      <c r="P52" s="208"/>
      <c r="Q52" s="208" t="s">
        <v>293</v>
      </c>
      <c r="R52" s="208"/>
      <c r="S52" s="208"/>
      <c r="T52" s="208"/>
      <c r="U52" s="208">
        <v>48</v>
      </c>
      <c r="X52" s="48"/>
      <c r="Y52" s="48"/>
      <c r="AE52" s="416"/>
    </row>
    <row r="53" spans="2:31" x14ac:dyDescent="0.3">
      <c r="C53" t="s">
        <v>292</v>
      </c>
      <c r="G53">
        <v>19</v>
      </c>
      <c r="H53" s="161"/>
      <c r="J53" t="s">
        <v>292</v>
      </c>
      <c r="N53">
        <v>64</v>
      </c>
      <c r="O53" s="208"/>
      <c r="P53" s="208"/>
      <c r="Q53" s="208" t="s">
        <v>292</v>
      </c>
      <c r="R53" s="208"/>
      <c r="S53" s="208"/>
      <c r="T53" s="208"/>
      <c r="U53" s="208">
        <v>55</v>
      </c>
      <c r="X53" s="48"/>
      <c r="Y53" s="48"/>
      <c r="AE53" s="416"/>
    </row>
    <row r="54" spans="2:31" x14ac:dyDescent="0.3">
      <c r="C54" t="s">
        <v>288</v>
      </c>
      <c r="G54">
        <f>200-(SUM(G51:G53))</f>
        <v>81</v>
      </c>
      <c r="J54" t="s">
        <v>288</v>
      </c>
      <c r="N54">
        <v>67</v>
      </c>
      <c r="P54" s="208"/>
      <c r="Q54" s="208" t="s">
        <v>288</v>
      </c>
      <c r="R54" s="208"/>
      <c r="S54" s="208"/>
      <c r="T54" s="208"/>
      <c r="U54" s="208">
        <v>74</v>
      </c>
      <c r="X54" s="48"/>
      <c r="Y54" s="48"/>
      <c r="AE54" s="416"/>
    </row>
    <row r="55" spans="2:31" x14ac:dyDescent="0.3">
      <c r="P55" s="208"/>
      <c r="Q55" s="208"/>
      <c r="R55" s="208"/>
      <c r="S55" s="208"/>
      <c r="T55" s="208"/>
      <c r="U55" s="208"/>
      <c r="X55" s="48"/>
      <c r="Y55" s="48"/>
      <c r="AE55" s="416"/>
    </row>
    <row r="56" spans="2:31" x14ac:dyDescent="0.3">
      <c r="B56" s="2" t="s">
        <v>291</v>
      </c>
      <c r="G56" s="91" t="s">
        <v>142</v>
      </c>
      <c r="I56" s="2" t="s">
        <v>291</v>
      </c>
      <c r="N56" s="91" t="s">
        <v>142</v>
      </c>
      <c r="P56" s="210" t="s">
        <v>291</v>
      </c>
      <c r="Q56" s="208"/>
      <c r="R56" s="208"/>
      <c r="S56" s="208"/>
      <c r="T56" s="208"/>
      <c r="U56" s="91" t="s">
        <v>142</v>
      </c>
      <c r="X56" s="48"/>
      <c r="Y56" s="48"/>
      <c r="AE56" s="416"/>
    </row>
    <row r="57" spans="2:31" x14ac:dyDescent="0.3">
      <c r="B57" t="s">
        <v>290</v>
      </c>
      <c r="G57">
        <v>60</v>
      </c>
      <c r="I57" t="s">
        <v>290</v>
      </c>
      <c r="N57">
        <v>65</v>
      </c>
      <c r="P57" s="208" t="s">
        <v>290</v>
      </c>
      <c r="Q57" s="208"/>
      <c r="R57" s="208"/>
      <c r="S57" s="208"/>
      <c r="T57" s="208"/>
      <c r="U57" s="208">
        <v>68</v>
      </c>
      <c r="X57" s="48"/>
      <c r="Y57" s="48"/>
      <c r="AE57" s="416"/>
    </row>
    <row r="58" spans="2:31" x14ac:dyDescent="0.3">
      <c r="B58" t="s">
        <v>289</v>
      </c>
      <c r="G58">
        <v>78</v>
      </c>
      <c r="I58" t="s">
        <v>289</v>
      </c>
      <c r="N58">
        <v>44</v>
      </c>
      <c r="P58" s="208" t="s">
        <v>289</v>
      </c>
      <c r="Q58" s="208"/>
      <c r="R58" s="208"/>
      <c r="S58" s="208"/>
      <c r="T58" s="208"/>
      <c r="U58" s="208">
        <v>57</v>
      </c>
      <c r="X58" s="48"/>
      <c r="Y58" s="48"/>
      <c r="AE58" s="416"/>
    </row>
    <row r="59" spans="2:31" x14ac:dyDescent="0.3">
      <c r="B59" t="s">
        <v>288</v>
      </c>
      <c r="G59">
        <f>200-(SUM(G57:G58))</f>
        <v>62</v>
      </c>
      <c r="I59" t="s">
        <v>288</v>
      </c>
      <c r="N59">
        <v>98</v>
      </c>
      <c r="P59" s="208" t="s">
        <v>288</v>
      </c>
      <c r="Q59" s="208"/>
      <c r="R59" s="208"/>
      <c r="S59" s="208"/>
      <c r="T59" s="208"/>
      <c r="U59" s="208">
        <v>86</v>
      </c>
      <c r="X59" s="48"/>
      <c r="Y59" s="48"/>
      <c r="AE59" s="416"/>
    </row>
    <row r="60" spans="2:31" s="362" customFormat="1" x14ac:dyDescent="0.3">
      <c r="X60" s="48"/>
      <c r="Y60" s="48"/>
      <c r="Z60" s="416"/>
      <c r="AA60" s="416"/>
      <c r="AB60" s="416"/>
      <c r="AC60" s="416"/>
      <c r="AD60" s="416"/>
      <c r="AE60" s="416"/>
    </row>
    <row r="61" spans="2:31" x14ac:dyDescent="0.3">
      <c r="B61" s="114" t="s">
        <v>340</v>
      </c>
      <c r="C61" s="115"/>
      <c r="D61" s="115"/>
      <c r="E61" s="115"/>
      <c r="F61" s="115"/>
      <c r="G61" s="115"/>
      <c r="I61" s="114" t="s">
        <v>341</v>
      </c>
      <c r="J61" s="115"/>
      <c r="K61" s="115"/>
      <c r="L61" s="115"/>
      <c r="M61" s="115"/>
      <c r="N61" s="115"/>
      <c r="P61" s="114" t="s">
        <v>342</v>
      </c>
      <c r="Q61" s="115"/>
      <c r="R61" s="115"/>
      <c r="S61" s="115"/>
      <c r="T61" s="115"/>
      <c r="U61" s="115"/>
      <c r="X61" s="48"/>
      <c r="Y61" s="48"/>
      <c r="Z61" s="416"/>
      <c r="AA61" s="416"/>
      <c r="AB61" s="416"/>
      <c r="AC61" s="416"/>
      <c r="AD61" s="416"/>
      <c r="AE61" s="416"/>
    </row>
    <row r="62" spans="2:31" x14ac:dyDescent="0.3">
      <c r="B62" s="2" t="s">
        <v>298</v>
      </c>
      <c r="D62" t="s">
        <v>154</v>
      </c>
      <c r="H62" s="4"/>
      <c r="I62" s="2" t="s">
        <v>298</v>
      </c>
      <c r="K62" t="s">
        <v>299</v>
      </c>
      <c r="P62" s="2" t="s">
        <v>298</v>
      </c>
      <c r="R62" t="s">
        <v>320</v>
      </c>
      <c r="X62" s="48"/>
      <c r="Y62" s="48"/>
    </row>
    <row r="63" spans="2:31" x14ac:dyDescent="0.3">
      <c r="H63" s="4"/>
      <c r="X63" s="48"/>
      <c r="Y63" s="48"/>
    </row>
    <row r="64" spans="2:31" x14ac:dyDescent="0.3">
      <c r="B64" s="2" t="s">
        <v>297</v>
      </c>
      <c r="D64" s="91" t="s">
        <v>142</v>
      </c>
      <c r="H64" s="4"/>
      <c r="I64" s="2" t="s">
        <v>297</v>
      </c>
      <c r="K64" s="91" t="s">
        <v>142</v>
      </c>
      <c r="P64" s="2" t="s">
        <v>297</v>
      </c>
      <c r="R64" s="91" t="s">
        <v>142</v>
      </c>
    </row>
    <row r="65" spans="2:21" x14ac:dyDescent="0.3">
      <c r="C65" t="s">
        <v>0</v>
      </c>
      <c r="D65">
        <v>70</v>
      </c>
      <c r="H65" s="4"/>
      <c r="J65" t="s">
        <v>0</v>
      </c>
      <c r="K65">
        <v>32</v>
      </c>
      <c r="Q65" t="s">
        <v>0</v>
      </c>
      <c r="R65">
        <v>35</v>
      </c>
    </row>
    <row r="66" spans="2:21" x14ac:dyDescent="0.3">
      <c r="C66" t="s">
        <v>296</v>
      </c>
      <c r="D66">
        <v>53</v>
      </c>
      <c r="H66" s="4"/>
      <c r="J66" t="s">
        <v>296</v>
      </c>
      <c r="K66">
        <v>20</v>
      </c>
      <c r="Q66" t="s">
        <v>296</v>
      </c>
      <c r="R66">
        <v>19</v>
      </c>
    </row>
    <row r="67" spans="2:21" ht="15.75" customHeight="1" x14ac:dyDescent="0.3">
      <c r="C67" t="s">
        <v>215</v>
      </c>
      <c r="D67">
        <v>116</v>
      </c>
      <c r="H67" s="4"/>
      <c r="J67" t="s">
        <v>215</v>
      </c>
      <c r="K67">
        <f>203-SUM(K65:K66)</f>
        <v>151</v>
      </c>
      <c r="Q67" t="s">
        <v>215</v>
      </c>
      <c r="R67">
        <f>201-SUM(R65:R66)</f>
        <v>147</v>
      </c>
    </row>
    <row r="68" spans="2:21" x14ac:dyDescent="0.3">
      <c r="H68" s="4"/>
    </row>
    <row r="69" spans="2:21" x14ac:dyDescent="0.3">
      <c r="B69" s="2" t="s">
        <v>295</v>
      </c>
      <c r="G69" s="91" t="s">
        <v>142</v>
      </c>
      <c r="H69" s="4"/>
      <c r="I69" s="2" t="s">
        <v>295</v>
      </c>
      <c r="N69" s="91" t="s">
        <v>142</v>
      </c>
      <c r="P69" s="2" t="s">
        <v>295</v>
      </c>
      <c r="U69" s="91" t="s">
        <v>142</v>
      </c>
    </row>
    <row r="70" spans="2:21" x14ac:dyDescent="0.3">
      <c r="C70" t="s">
        <v>294</v>
      </c>
      <c r="G70">
        <v>70</v>
      </c>
      <c r="H70" s="134"/>
      <c r="J70" t="s">
        <v>294</v>
      </c>
      <c r="N70">
        <v>39</v>
      </c>
      <c r="Q70" t="s">
        <v>294</v>
      </c>
      <c r="U70">
        <v>31</v>
      </c>
    </row>
    <row r="71" spans="2:21" x14ac:dyDescent="0.3">
      <c r="C71" t="s">
        <v>293</v>
      </c>
      <c r="G71">
        <v>102</v>
      </c>
      <c r="H71" s="134"/>
      <c r="J71" t="s">
        <v>293</v>
      </c>
      <c r="N71">
        <v>35</v>
      </c>
      <c r="Q71" t="s">
        <v>293</v>
      </c>
      <c r="U71">
        <v>48</v>
      </c>
    </row>
    <row r="72" spans="2:21" x14ac:dyDescent="0.3">
      <c r="C72" t="s">
        <v>292</v>
      </c>
      <c r="G72">
        <v>64</v>
      </c>
      <c r="H72" s="134"/>
      <c r="J72" t="s">
        <v>292</v>
      </c>
      <c r="N72">
        <v>26</v>
      </c>
      <c r="Q72" t="s">
        <v>292</v>
      </c>
      <c r="U72">
        <v>36</v>
      </c>
    </row>
    <row r="73" spans="2:21" x14ac:dyDescent="0.3">
      <c r="C73" t="s">
        <v>288</v>
      </c>
      <c r="G73">
        <v>3</v>
      </c>
      <c r="H73" s="4"/>
      <c r="J73" t="s">
        <v>288</v>
      </c>
      <c r="N73">
        <f>203-SUM(N70:N72)</f>
        <v>103</v>
      </c>
      <c r="Q73" t="s">
        <v>288</v>
      </c>
      <c r="U73">
        <f>201-SUM(U70:U72)</f>
        <v>86</v>
      </c>
    </row>
    <row r="74" spans="2:21" x14ac:dyDescent="0.3">
      <c r="H74" s="4"/>
    </row>
    <row r="75" spans="2:21" x14ac:dyDescent="0.3">
      <c r="B75" s="2" t="s">
        <v>291</v>
      </c>
      <c r="G75" s="91" t="s">
        <v>142</v>
      </c>
      <c r="H75" s="4"/>
      <c r="I75" s="2" t="s">
        <v>291</v>
      </c>
      <c r="N75" s="91" t="s">
        <v>142</v>
      </c>
      <c r="P75" s="2" t="s">
        <v>291</v>
      </c>
      <c r="U75" s="91" t="s">
        <v>142</v>
      </c>
    </row>
    <row r="76" spans="2:21" x14ac:dyDescent="0.3">
      <c r="B76" t="s">
        <v>290</v>
      </c>
      <c r="G76">
        <v>120</v>
      </c>
      <c r="H76" s="4"/>
      <c r="I76" t="s">
        <v>290</v>
      </c>
      <c r="N76">
        <v>51</v>
      </c>
      <c r="P76" t="s">
        <v>290</v>
      </c>
      <c r="U76">
        <v>58</v>
      </c>
    </row>
    <row r="77" spans="2:21" x14ac:dyDescent="0.3">
      <c r="B77" t="s">
        <v>289</v>
      </c>
      <c r="G77">
        <v>112</v>
      </c>
      <c r="H77" s="4"/>
      <c r="I77" t="s">
        <v>289</v>
      </c>
      <c r="N77">
        <v>42</v>
      </c>
      <c r="P77" t="s">
        <v>289</v>
      </c>
      <c r="U77">
        <v>49</v>
      </c>
    </row>
    <row r="78" spans="2:21" x14ac:dyDescent="0.3">
      <c r="B78" t="s">
        <v>288</v>
      </c>
      <c r="G78">
        <v>7</v>
      </c>
      <c r="H78" s="4"/>
      <c r="I78" t="s">
        <v>288</v>
      </c>
      <c r="N78">
        <f>203-SUM(N76:N77)</f>
        <v>110</v>
      </c>
      <c r="P78" t="s">
        <v>288</v>
      </c>
      <c r="U78">
        <f>201-SUM(U76:U77)</f>
        <v>94</v>
      </c>
    </row>
    <row r="79" spans="2:21" x14ac:dyDescent="0.3">
      <c r="H79" s="4"/>
    </row>
    <row r="82" spans="2:2" x14ac:dyDescent="0.3">
      <c r="B82" s="364"/>
    </row>
  </sheetData>
  <sheetProtection password="CD4E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O31"/>
  <sheetViews>
    <sheetView showGridLines="0" showRowColHeaders="0" workbookViewId="0"/>
  </sheetViews>
  <sheetFormatPr defaultColWidth="8.77734375" defaultRowHeight="14.4" x14ac:dyDescent="0.3"/>
  <cols>
    <col min="1" max="1" width="1.77734375" customWidth="1"/>
    <col min="2" max="2" width="23" customWidth="1"/>
    <col min="12" max="12" width="5.77734375" customWidth="1"/>
    <col min="13" max="13" width="49.33203125" customWidth="1"/>
    <col min="14" max="15" width="13.21875" customWidth="1"/>
  </cols>
  <sheetData>
    <row r="1" spans="2:15" s="48" customFormat="1" ht="25.8" x14ac:dyDescent="0.5">
      <c r="B1" s="122" t="s">
        <v>505</v>
      </c>
      <c r="C1" s="123"/>
      <c r="D1" s="123"/>
      <c r="E1" s="123"/>
    </row>
    <row r="2" spans="2:15" s="48" customFormat="1" ht="12" customHeight="1" x14ac:dyDescent="0.4">
      <c r="B2" s="122"/>
      <c r="C2" s="123"/>
      <c r="D2" s="123"/>
      <c r="E2" s="123"/>
    </row>
    <row r="3" spans="2:15" s="4" customFormat="1" x14ac:dyDescent="0.3">
      <c r="B3" s="14" t="s">
        <v>312</v>
      </c>
      <c r="C3" s="124" t="s">
        <v>548</v>
      </c>
      <c r="D3" s="124"/>
      <c r="E3" s="124"/>
    </row>
    <row r="4" spans="2:15" s="4" customFormat="1" x14ac:dyDescent="0.3">
      <c r="B4" s="14" t="s">
        <v>12</v>
      </c>
      <c r="C4" s="64" t="s">
        <v>499</v>
      </c>
    </row>
    <row r="5" spans="2:15" s="4" customFormat="1" x14ac:dyDescent="0.3">
      <c r="B5" s="14" t="s">
        <v>314</v>
      </c>
      <c r="C5" s="64" t="s">
        <v>155</v>
      </c>
    </row>
    <row r="6" spans="2:15" s="4" customFormat="1" x14ac:dyDescent="0.3">
      <c r="B6" s="14" t="s">
        <v>315</v>
      </c>
      <c r="C6" s="64" t="s">
        <v>0</v>
      </c>
    </row>
    <row r="7" spans="2:15" s="4" customFormat="1" ht="15" x14ac:dyDescent="0.25">
      <c r="B7" s="14" t="s">
        <v>13</v>
      </c>
      <c r="C7" s="4" t="str">
        <f>'Current Data'!C3</f>
        <v>En ce qui concerne l’impact financier de ces mesures de lutte contre la propagation de la pandémie, quels sont les effets du COVID-19 sur les investissements financiers engagés par votre entreprise pour permettre la rotation des effectifs?</v>
      </c>
    </row>
    <row r="8" spans="2:15" s="4" customFormat="1" ht="15" x14ac:dyDescent="0.25"/>
    <row r="9" spans="2:15" s="4" customFormat="1" ht="30" x14ac:dyDescent="0.25">
      <c r="M9" s="16" t="s">
        <v>104</v>
      </c>
      <c r="N9" s="18" t="str">
        <f>'Current Data'!B3</f>
        <v>Kivus (Nord/Sud)</v>
      </c>
      <c r="O9" s="18" t="str">
        <f>C6</f>
        <v>Kinshasa</v>
      </c>
    </row>
    <row r="10" spans="2:15" s="4" customFormat="1" ht="6.75" customHeight="1" x14ac:dyDescent="0.25">
      <c r="M10" s="17"/>
      <c r="N10" s="19"/>
      <c r="O10" s="19"/>
    </row>
    <row r="11" spans="2:15" s="4" customFormat="1" ht="20.25" customHeight="1" x14ac:dyDescent="0.3">
      <c r="M11" s="142" t="str">
        <f>'Current Data'!G3</f>
        <v>Nous avons dû engager des dépenses additionnelles extrêmement plus élevées</v>
      </c>
      <c r="N11" s="414" t="str">
        <f ca="1">IF(M11=" "," ",'Current Data'!H3)</f>
        <v>Données non disponibles à ce niveau</v>
      </c>
      <c r="O11" s="414">
        <f ca="1">IF(M11=" "," ",'Current Data'!H21)</f>
        <v>0.19753086419753085</v>
      </c>
    </row>
    <row r="12" spans="2:15" s="4" customFormat="1" ht="20.25" customHeight="1" x14ac:dyDescent="0.3">
      <c r="M12" s="142" t="str">
        <f>'Current Data'!G4</f>
        <v>Nous avons dû engager des dépenses additionnelles un peu plus élevées</v>
      </c>
      <c r="N12" s="414">
        <f ca="1">IF(M12=" "," ",'Current Data'!H4)</f>
        <v>0</v>
      </c>
      <c r="O12" s="414">
        <f ca="1">IF(M12=" "," ",'Current Data'!H22)</f>
        <v>0.46913580246913578</v>
      </c>
    </row>
    <row r="13" spans="2:15" s="4" customFormat="1" ht="20.25" customHeight="1" x14ac:dyDescent="0.3">
      <c r="M13" s="142" t="str">
        <f>'Current Data'!G5</f>
        <v>Cela a supposé une réduction des dépenses et coûts</v>
      </c>
      <c r="N13" s="414">
        <f ca="1">IF(M13=" "," ",'Current Data'!H5)</f>
        <v>0</v>
      </c>
      <c r="O13" s="414">
        <f ca="1">IF(M13=" "," ",'Current Data'!H23)</f>
        <v>0.13580246913580246</v>
      </c>
    </row>
    <row r="14" spans="2:15" s="4" customFormat="1" ht="20.25" customHeight="1" x14ac:dyDescent="0.3">
      <c r="M14" s="65" t="str">
        <f>'Current Data'!G6</f>
        <v>Cela n’a eu aucun impact sur nos investissements et dépenses</v>
      </c>
      <c r="N14" s="51">
        <f ca="1">IF(M14=" "," ",'Current Data'!H6)</f>
        <v>0</v>
      </c>
      <c r="O14" s="51">
        <f ca="1">IF(M14=" "," ",'Current Data'!H24)</f>
        <v>0.19753086419753085</v>
      </c>
    </row>
    <row r="15" spans="2:15" s="4" customFormat="1" ht="20.25" customHeight="1" x14ac:dyDescent="0.3">
      <c r="M15" s="66" t="str">
        <f>'Current Data'!G7</f>
        <v xml:space="preserve">Je ne sais pas </v>
      </c>
      <c r="N15" s="51">
        <f ca="1">IF(M15=" "," ",'Current Data'!H7)</f>
        <v>0</v>
      </c>
      <c r="O15" s="51">
        <f ca="1">IF(M15=" "," ",'Current Data'!H25)</f>
        <v>0</v>
      </c>
    </row>
    <row r="16" spans="2:15" s="4" customFormat="1" ht="20.25" customHeight="1" x14ac:dyDescent="0.3">
      <c r="M16" s="66">
        <f>'Current Data'!G8</f>
        <v>0</v>
      </c>
      <c r="N16" s="51">
        <f ca="1">IF(M16=" "," ",'Current Data'!H8)</f>
        <v>0</v>
      </c>
      <c r="O16" s="51">
        <f ca="1">IF(M16=" "," ",'Current Data'!H26)</f>
        <v>0</v>
      </c>
    </row>
    <row r="17" spans="2:15" s="4" customFormat="1" ht="20.25" customHeight="1" x14ac:dyDescent="0.3">
      <c r="M17" s="66" t="str">
        <f>'Current Data'!G9</f>
        <v>Mon entreprise bénéficierait de programmes de formation technique concernant le télétravail et les outils digitaux</v>
      </c>
      <c r="N17" s="51">
        <f ca="1">IF(M17=" "," ",'Current Data'!H9)</f>
        <v>0.23076923076923078</v>
      </c>
      <c r="O17" s="51">
        <f ca="1">IF(M17=" "," ",'Current Data'!H27)</f>
        <v>0.20833333333333334</v>
      </c>
    </row>
    <row r="18" spans="2:15" s="4" customFormat="1" ht="20.25" customHeight="1" x14ac:dyDescent="0.3">
      <c r="M18" s="66" t="str">
        <f>'Current Data'!G10</f>
        <v>Mon entreprise bénéficierait de programmes de formation sur comment mettre au point et réviser les politiques de gestion de risques</v>
      </c>
      <c r="N18" s="51">
        <f ca="1">IF(M18=" "," ",'Current Data'!H10)</f>
        <v>0.20512820512820512</v>
      </c>
      <c r="O18" s="51">
        <f ca="1">IF(M18=" "," ",'Current Data'!H28)</f>
        <v>0.15625</v>
      </c>
    </row>
    <row r="19" spans="2:15" s="4" customFormat="1" ht="20.25" customHeight="1" x14ac:dyDescent="0.3">
      <c r="M19" s="66" t="str">
        <f>'Current Data'!G11</f>
        <v>Mon entreprise bénéficierait de programmes de formation liés au maintien de la compétitivité et la commercialisation numérique en temps de crises</v>
      </c>
      <c r="N19" s="51">
        <f ca="1">IF(M19=" "," ",'Current Data'!H11)</f>
        <v>0.33333333333333331</v>
      </c>
      <c r="O19" s="51">
        <f ca="1">IF(M19=" "," ",'Current Data'!H29)</f>
        <v>0.10416666666666667</v>
      </c>
    </row>
    <row r="20" spans="2:15" s="4" customFormat="1" ht="20.25" customHeight="1" x14ac:dyDescent="0.3">
      <c r="M20" s="66" t="str">
        <f>'Current Data'!G12</f>
        <v>Les besoins en matière d'apprentissage et de formation sont restés inchangés au sein de mon entreprise</v>
      </c>
      <c r="N20" s="51">
        <f ca="1">IF(M20=" "," ",'Current Data'!H12)</f>
        <v>0.10256410256410256</v>
      </c>
      <c r="O20" s="141">
        <f ca="1">IF(M20=" "," ",'Current Data'!H30)</f>
        <v>0.41666666666666669</v>
      </c>
    </row>
    <row r="21" spans="2:15" s="4" customFormat="1" x14ac:dyDescent="0.3">
      <c r="M21" s="56">
        <f>'Current Data'!G13</f>
        <v>0</v>
      </c>
      <c r="N21" s="57">
        <f>IF(M21=" "," ",'Current Data'!H13)</f>
        <v>0</v>
      </c>
      <c r="O21" s="53">
        <f>IF(M21=" "," ",'Current Data'!H31)</f>
        <v>0</v>
      </c>
    </row>
    <row r="22" spans="2:15" s="4" customFormat="1" x14ac:dyDescent="0.3">
      <c r="M22" s="52"/>
      <c r="N22" s="53"/>
      <c r="O22" s="53"/>
    </row>
    <row r="23" spans="2:15" s="4" customFormat="1" x14ac:dyDescent="0.3">
      <c r="M23" s="54"/>
      <c r="N23" s="53"/>
      <c r="O23" s="53"/>
    </row>
    <row r="24" spans="2:15" s="4" customFormat="1" x14ac:dyDescent="0.3">
      <c r="N24" s="55"/>
      <c r="O24" s="55"/>
    </row>
    <row r="25" spans="2:15" s="4" customFormat="1" x14ac:dyDescent="0.3">
      <c r="M25" s="55"/>
      <c r="N25" s="55"/>
      <c r="O25" s="55"/>
    </row>
    <row r="26" spans="2:15" s="4" customFormat="1" x14ac:dyDescent="0.3">
      <c r="M26" s="48"/>
      <c r="N26" s="48"/>
      <c r="O26" s="48"/>
    </row>
    <row r="27" spans="2:15" s="4" customFormat="1" ht="8.25" customHeight="1" x14ac:dyDescent="0.3">
      <c r="B27" s="14"/>
    </row>
    <row r="28" spans="2:15" x14ac:dyDescent="0.3">
      <c r="B28" s="2"/>
      <c r="M28" s="55"/>
      <c r="N28" s="55"/>
    </row>
    <row r="29" spans="2:15" x14ac:dyDescent="0.3">
      <c r="C29" s="13"/>
    </row>
    <row r="30" spans="2:15" x14ac:dyDescent="0.3">
      <c r="C30" s="13"/>
    </row>
    <row r="31" spans="2:15" x14ac:dyDescent="0.3">
      <c r="C31" s="13"/>
    </row>
  </sheetData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Back_End!$D$2:$D$10</xm:f>
          </x14:formula1>
          <xm:sqref>C5:C6</xm:sqref>
        </x14:dataValidation>
        <x14:dataValidation type="list" allowBlank="1" showInputMessage="1" showErrorMessage="1">
          <x14:formula1>
            <xm:f>Back_End!$C$2:$C$17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Y37"/>
  <sheetViews>
    <sheetView workbookViewId="0">
      <selection activeCell="H3" sqref="H3"/>
    </sheetView>
  </sheetViews>
  <sheetFormatPr defaultColWidth="8.77734375" defaultRowHeight="14.4" x14ac:dyDescent="0.3"/>
  <cols>
    <col min="1" max="1" width="22.44140625" customWidth="1"/>
    <col min="2" max="2" width="19.77734375" customWidth="1"/>
    <col min="3" max="4" width="27.21875" customWidth="1"/>
    <col min="5" max="5" width="5" customWidth="1"/>
    <col min="6" max="7" width="50.77734375" customWidth="1"/>
    <col min="8" max="8" width="10.77734375" style="3" bestFit="1" customWidth="1"/>
  </cols>
  <sheetData>
    <row r="1" spans="1:51" ht="15" x14ac:dyDescent="0.25">
      <c r="A1" s="2" t="s">
        <v>6</v>
      </c>
      <c r="H1" s="12"/>
    </row>
    <row r="2" spans="1:51" x14ac:dyDescent="0.3">
      <c r="A2" s="2" t="s">
        <v>7</v>
      </c>
      <c r="B2" s="2" t="s">
        <v>8</v>
      </c>
      <c r="C2" s="6" t="s">
        <v>11</v>
      </c>
      <c r="D2" s="6"/>
      <c r="E2" s="6"/>
      <c r="F2" s="6" t="s">
        <v>10</v>
      </c>
      <c r="G2" s="6" t="s">
        <v>1</v>
      </c>
      <c r="H2" s="10" t="s">
        <v>590</v>
      </c>
    </row>
    <row r="3" spans="1:51" ht="34.5" customHeight="1" x14ac:dyDescent="0.25">
      <c r="A3" s="5" t="str">
        <f>'Données_Dernière Intération'!C4</f>
        <v>Recherche activement de nouveaux employés</v>
      </c>
      <c r="B3" s="5" t="str">
        <f>'Données_Dernière Intération'!C5</f>
        <v>Kivus (Nord/Sud)</v>
      </c>
      <c r="C3" s="8" t="str">
        <f>INDEX(Back_End!B2:B51,MATCH('Current Data'!A3,Back_End!C2:C51,0))</f>
        <v>En ce qui concerne l’impact financier de ces mesures de lutte contre la propagation de la pandémie, quels sont les effets du COVID-19 sur les investissements financiers engagés par votre entreprise pour permettre la rotation des effectifs?</v>
      </c>
      <c r="D3" s="15">
        <f>INDEX(Back_End!$A$2:$A$19,MATCH('Current Data'!$A$3,Back_End!$C$2:$C$19,0))</f>
        <v>7</v>
      </c>
      <c r="E3" s="7">
        <v>1</v>
      </c>
      <c r="F3" s="2" t="str">
        <f>IF(F2=" "," ",IF((INDEX(NEW_Iteration_11_Data!B:B,(MATCH('Current Data'!$C$3,NEW_Iteration_11_Data!B:B,0)+E3))=" ")," ",INDEX(NEW_Iteration_11_Data!C:C,(MATCH('Current Data'!$C$3,NEW_Iteration_11_Data!B:B,0)+E3))))</f>
        <v>Nous avons dû engager des dépenses additionnelles extrêmement plus élevées</v>
      </c>
      <c r="G3" s="2" t="str">
        <f t="shared" ref="G3" si="0">F3</f>
        <v>Nous avons dû engager des dépenses additionnelles extrêmement plus élevées</v>
      </c>
      <c r="H3" s="11" t="str">
        <f ca="1">IF(F3=" "," ",INDEX(INDIRECT("'"&amp;H$2&amp;"'!"&amp;"$D$1:$AA$160"),(MATCH($C$3,INDIRECT("'"&amp;H$2&amp;"'!"&amp;"B:B"),0)+$E3),MATCH('Current Data'!$B$3,INDIRECT("'"&amp;H$2&amp;"'!"&amp;"$D$1:$AA$1"),0)))</f>
        <v>Données non disponibles à ce niveau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5" x14ac:dyDescent="0.25">
      <c r="C4" s="8"/>
      <c r="D4" s="15"/>
      <c r="E4" s="7">
        <v>2</v>
      </c>
      <c r="F4" s="364" t="str">
        <f>IF(F3=" "," ",IF((INDEX(NEW_Iteration_11_Data!B:B,(MATCH('Current Data'!$C$3,NEW_Iteration_11_Data!B:B,0)+E4))=" ")," ",INDEX(NEW_Iteration_11_Data!C:C,(MATCH('Current Data'!$C$3,NEW_Iteration_11_Data!B:B,0)+E4))))</f>
        <v>Nous avons dû engager des dépenses additionnelles un peu plus élevées</v>
      </c>
      <c r="G4" s="364" t="str">
        <f t="shared" ref="G4:G12" si="1">F4</f>
        <v>Nous avons dû engager des dépenses additionnelles un peu plus élevées</v>
      </c>
      <c r="H4" s="11">
        <f ca="1">IF(F4=" "," ",INDEX(INDIRECT("'"&amp;H$2&amp;"'!"&amp;"$D$1:$AA$160"),(MATCH($C$3,INDIRECT("'"&amp;H$2&amp;"'!"&amp;"B:B"),0)+$E4),MATCH('Current Data'!$B$3,INDIRECT("'"&amp;H$2&amp;"'!"&amp;"$D$1:$AA$1"),0)))</f>
        <v>0</v>
      </c>
      <c r="S4" s="1"/>
    </row>
    <row r="5" spans="1:51" ht="14.55" x14ac:dyDescent="0.35">
      <c r="C5" s="8"/>
      <c r="D5" s="15"/>
      <c r="E5" s="7">
        <v>3</v>
      </c>
      <c r="F5" s="364" t="str">
        <f>IF(F4=" "," ",IF((INDEX(NEW_Iteration_11_Data!B:B,(MATCH('Current Data'!$C$3,NEW_Iteration_11_Data!B:B,0)+E5))=" ")," ",INDEX(NEW_Iteration_11_Data!C:C,(MATCH('Current Data'!$C$3,NEW_Iteration_11_Data!B:B,0)+E5))))</f>
        <v>Cela a supposé une réduction des dépenses et coûts</v>
      </c>
      <c r="G5" s="364" t="str">
        <f t="shared" si="1"/>
        <v>Cela a supposé une réduction des dépenses et coûts</v>
      </c>
      <c r="H5" s="11">
        <f ca="1">IF(F5=" "," ",INDEX(INDIRECT("'"&amp;H$2&amp;"'!"&amp;"$D$1:$AA$160"),(MATCH($C$3,INDIRECT("'"&amp;H$2&amp;"'!"&amp;"B:B"),0)+$E5),MATCH('Current Data'!$B$3,INDIRECT("'"&amp;H$2&amp;"'!"&amp;"$D$1:$AA$1"),0)))</f>
        <v>0</v>
      </c>
    </row>
    <row r="6" spans="1:51" ht="15" x14ac:dyDescent="0.25">
      <c r="C6" s="8"/>
      <c r="D6" s="15"/>
      <c r="E6" s="7">
        <v>4</v>
      </c>
      <c r="F6" s="364" t="str">
        <f>IF(F5=" "," ",IF((INDEX(NEW_Iteration_11_Data!B:B,(MATCH('Current Data'!$C$3,NEW_Iteration_11_Data!B:B,0)+E6))=" ")," ",INDEX(NEW_Iteration_11_Data!C:C,(MATCH('Current Data'!$C$3,NEW_Iteration_11_Data!B:B,0)+E6))))</f>
        <v>Cela n’a eu aucun impact sur nos investissements et dépenses</v>
      </c>
      <c r="G6" s="364" t="str">
        <f t="shared" si="1"/>
        <v>Cela n’a eu aucun impact sur nos investissements et dépenses</v>
      </c>
      <c r="H6" s="11">
        <f ca="1">IF(F6=" "," ",INDEX(INDIRECT("'"&amp;H$2&amp;"'!"&amp;"$D$1:$AA$160"),(MATCH($C$3,INDIRECT("'"&amp;H$2&amp;"'!"&amp;"B:B"),0)+$E6),MATCH('Current Data'!$B$3,INDIRECT("'"&amp;H$2&amp;"'!"&amp;"$D$1:$AA$1"),0)))</f>
        <v>0</v>
      </c>
    </row>
    <row r="7" spans="1:51" ht="15" x14ac:dyDescent="0.25">
      <c r="C7" s="8"/>
      <c r="D7" s="15"/>
      <c r="E7" s="7">
        <v>5</v>
      </c>
      <c r="F7" s="364" t="str">
        <f>IF(F6=" "," ",IF((INDEX(NEW_Iteration_11_Data!B:B,(MATCH('Current Data'!$C$3,NEW_Iteration_11_Data!B:B,0)+E7))=" ")," ",INDEX(NEW_Iteration_11_Data!C:C,(MATCH('Current Data'!$C$3,NEW_Iteration_11_Data!B:B,0)+E7))))</f>
        <v xml:space="preserve">Je ne sais pas </v>
      </c>
      <c r="G7" s="364" t="str">
        <f t="shared" si="1"/>
        <v xml:space="preserve">Je ne sais pas </v>
      </c>
      <c r="H7" s="11">
        <f ca="1">IF(F7=" "," ",INDEX(INDIRECT("'"&amp;H$2&amp;"'!"&amp;"$D$1:$AA$160"),(MATCH($C$3,INDIRECT("'"&amp;H$2&amp;"'!"&amp;"B:B"),0)+$E7),MATCH('Current Data'!$B$3,INDIRECT("'"&amp;H$2&amp;"'!"&amp;"$D$1:$AA$1"),0)))</f>
        <v>0</v>
      </c>
    </row>
    <row r="8" spans="1:51" ht="15" x14ac:dyDescent="0.25">
      <c r="C8" s="8"/>
      <c r="D8" s="15"/>
      <c r="E8" s="7">
        <v>6</v>
      </c>
      <c r="F8" s="364">
        <f>IF(F7=" "," ",IF((INDEX(NEW_Iteration_11_Data!B:B,(MATCH('Current Data'!$C$3,NEW_Iteration_11_Data!B:B,0)+E8))=" ")," ",INDEX(NEW_Iteration_11_Data!C:C,(MATCH('Current Data'!$C$3,NEW_Iteration_11_Data!B:B,0)+E8))))</f>
        <v>0</v>
      </c>
      <c r="G8" s="364">
        <f t="shared" si="1"/>
        <v>0</v>
      </c>
      <c r="H8" s="11">
        <f ca="1">IF(F8=" "," ",INDEX(INDIRECT("'"&amp;H$2&amp;"'!"&amp;"$D$1:$AA$160"),(MATCH($C$3,INDIRECT("'"&amp;H$2&amp;"'!"&amp;"B:B"),0)+$E8),MATCH('Current Data'!$B$3,INDIRECT("'"&amp;H$2&amp;"'!"&amp;"$D$1:$AA$1"),0)))</f>
        <v>0</v>
      </c>
    </row>
    <row r="9" spans="1:51" ht="15" x14ac:dyDescent="0.25">
      <c r="C9" s="8"/>
      <c r="D9" s="15"/>
      <c r="E9" s="7">
        <v>7</v>
      </c>
      <c r="F9" s="364" t="str">
        <f>IF(F8=" "," ",IF((INDEX(NEW_Iteration_11_Data!B:B,(MATCH('Current Data'!$C$3,NEW_Iteration_11_Data!B:B,0)+E9))=" ")," ",INDEX(NEW_Iteration_11_Data!C:C,(MATCH('Current Data'!$C$3,NEW_Iteration_11_Data!B:B,0)+E9))))</f>
        <v>Mon entreprise bénéficierait de programmes de formation technique concernant le télétravail et les outils digitaux</v>
      </c>
      <c r="G9" s="364" t="str">
        <f t="shared" si="1"/>
        <v>Mon entreprise bénéficierait de programmes de formation technique concernant le télétravail et les outils digitaux</v>
      </c>
      <c r="H9" s="11">
        <f ca="1">IF(F9=" "," ",INDEX(INDIRECT("'"&amp;H$2&amp;"'!"&amp;"$D$1:$AA$160"),(MATCH($C$3,INDIRECT("'"&amp;H$2&amp;"'!"&amp;"B:B"),0)+$E9),MATCH('Current Data'!$B$3,INDIRECT("'"&amp;H$2&amp;"'!"&amp;"$D$1:$AA$1"),0)))</f>
        <v>0.23076923076923078</v>
      </c>
    </row>
    <row r="10" spans="1:51" ht="15" x14ac:dyDescent="0.25">
      <c r="C10" s="8"/>
      <c r="D10" s="15"/>
      <c r="E10" s="7">
        <v>8</v>
      </c>
      <c r="F10" s="364" t="str">
        <f>IF(F9=" "," ",IF((INDEX(NEW_Iteration_11_Data!B:B,(MATCH('Current Data'!$C$3,NEW_Iteration_11_Data!B:B,0)+E10))=" ")," ",INDEX(NEW_Iteration_11_Data!C:C,(MATCH('Current Data'!$C$3,NEW_Iteration_11_Data!B:B,0)+E10))))</f>
        <v>Mon entreprise bénéficierait de programmes de formation sur comment mettre au point et réviser les politiques de gestion de risques</v>
      </c>
      <c r="G10" s="364" t="str">
        <f t="shared" si="1"/>
        <v>Mon entreprise bénéficierait de programmes de formation sur comment mettre au point et réviser les politiques de gestion de risques</v>
      </c>
      <c r="H10" s="11">
        <f ca="1">IF(F10=" "," ",INDEX(INDIRECT("'"&amp;H$2&amp;"'!"&amp;"$D$1:$AA$160"),(MATCH($C$3,INDIRECT("'"&amp;H$2&amp;"'!"&amp;"B:B"),0)+$E10),MATCH('Current Data'!$B$3,INDIRECT("'"&amp;H$2&amp;"'!"&amp;"$D$1:$AA$1"),0)))</f>
        <v>0.20512820512820512</v>
      </c>
    </row>
    <row r="11" spans="1:51" ht="15" x14ac:dyDescent="0.25">
      <c r="C11" s="8"/>
      <c r="D11" s="15"/>
      <c r="E11" s="7">
        <v>9</v>
      </c>
      <c r="F11" s="364" t="str">
        <f>IF(F10=" "," ",IF((INDEX(NEW_Iteration_11_Data!B:B,(MATCH('Current Data'!$C$3,NEW_Iteration_11_Data!B:B,0)+E11))=" ")," ",INDEX(NEW_Iteration_11_Data!C:C,(MATCH('Current Data'!$C$3,NEW_Iteration_11_Data!B:B,0)+E11))))</f>
        <v>Mon entreprise bénéficierait de programmes de formation liés au maintien de la compétitivité et la commercialisation numérique en temps de crises</v>
      </c>
      <c r="G11" s="364" t="str">
        <f t="shared" si="1"/>
        <v>Mon entreprise bénéficierait de programmes de formation liés au maintien de la compétitivité et la commercialisation numérique en temps de crises</v>
      </c>
      <c r="H11" s="11">
        <f ca="1">IF(F11=" "," ",INDEX(INDIRECT("'"&amp;H$2&amp;"'!"&amp;"$D$1:$AA$160"),(MATCH($C$3,INDIRECT("'"&amp;H$2&amp;"'!"&amp;"B:B"),0)+$E11),MATCH('Current Data'!$B$3,INDIRECT("'"&amp;H$2&amp;"'!"&amp;"$D$1:$AA$1"),0)))</f>
        <v>0.33333333333333331</v>
      </c>
    </row>
    <row r="12" spans="1:51" ht="15" x14ac:dyDescent="0.25">
      <c r="C12" s="8"/>
      <c r="D12" s="15"/>
      <c r="E12" s="7">
        <v>10</v>
      </c>
      <c r="F12" s="364" t="str">
        <f>IF(F11=" "," ",IF((INDEX(NEW_Iteration_11_Data!B:B,(MATCH('Current Data'!$C$3,NEW_Iteration_11_Data!B:B,0)+E12))=" ")," ",INDEX(NEW_Iteration_11_Data!C:C,(MATCH('Current Data'!$C$3,NEW_Iteration_11_Data!B:B,0)+E12))))</f>
        <v>Les besoins en matière d'apprentissage et de formation sont restés inchangés au sein de mon entreprise</v>
      </c>
      <c r="G12" s="364" t="str">
        <f t="shared" si="1"/>
        <v>Les besoins en matière d'apprentissage et de formation sont restés inchangés au sein de mon entreprise</v>
      </c>
      <c r="H12" s="11">
        <f ca="1">IF(F12=" "," ",INDEX(INDIRECT("'"&amp;H$2&amp;"'!"&amp;"$D$1:$AA$160"),(MATCH($C$3,INDIRECT("'"&amp;H$2&amp;"'!"&amp;"B:B"),0)+$E12),MATCH('Current Data'!$B$3,INDIRECT("'"&amp;H$2&amp;"'!"&amp;"$D$1:$AA$1"),0)))</f>
        <v>0.10256410256410256</v>
      </c>
    </row>
    <row r="13" spans="1:51" ht="15" x14ac:dyDescent="0.25">
      <c r="C13" s="8"/>
      <c r="D13" s="15"/>
      <c r="E13" s="7"/>
      <c r="F13" s="364">
        <f>IF(F12=" "," ",IF((INDEX(NEW_Iteration_11_Data!B:B,(MATCH('Current Data'!$C$3,NEW_Iteration_11_Data!B:B,0)+E13))=" ")," ",INDEX(NEW_Iteration_11_Data!C:C,(MATCH('Current Data'!$C$3,NEW_Iteration_11_Data!B:B,0)+E13))))</f>
        <v>0</v>
      </c>
      <c r="G13" s="2">
        <f t="shared" ref="G13" si="2">F13</f>
        <v>0</v>
      </c>
      <c r="H13" s="11"/>
    </row>
    <row r="14" spans="1:51" ht="15" x14ac:dyDescent="0.25">
      <c r="C14" s="8"/>
      <c r="D14" s="15"/>
      <c r="E14" s="7"/>
      <c r="F14" s="2"/>
      <c r="G14" s="2"/>
      <c r="H14" s="11"/>
    </row>
    <row r="17" spans="1:51" ht="15" x14ac:dyDescent="0.25">
      <c r="A17" s="2"/>
      <c r="H17" s="12"/>
    </row>
    <row r="18" spans="1:51" ht="15" x14ac:dyDescent="0.25">
      <c r="A18" s="2"/>
      <c r="B18" s="2"/>
      <c r="C18" s="2"/>
      <c r="D18" s="2"/>
      <c r="E18" s="6"/>
      <c r="F18" s="6"/>
      <c r="G18" s="6"/>
      <c r="H18" s="10"/>
    </row>
    <row r="19" spans="1:51" ht="15" customHeight="1" x14ac:dyDescent="0.25">
      <c r="A19" s="5"/>
      <c r="C19" s="5"/>
      <c r="D19" s="5"/>
      <c r="E19" s="7"/>
      <c r="F19" s="2"/>
      <c r="G19" s="2"/>
      <c r="H19" s="1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ht="15" x14ac:dyDescent="0.25">
      <c r="A20" s="2"/>
      <c r="B20" s="2" t="s">
        <v>8</v>
      </c>
      <c r="C20" s="6" t="s">
        <v>11</v>
      </c>
      <c r="D20" s="6"/>
      <c r="E20" s="6"/>
      <c r="F20" s="6" t="s">
        <v>10</v>
      </c>
      <c r="G20" s="6" t="s">
        <v>1</v>
      </c>
      <c r="H20" s="10"/>
      <c r="S20" s="1"/>
    </row>
    <row r="21" spans="1:51" ht="129.6" x14ac:dyDescent="0.3">
      <c r="A21" s="5"/>
      <c r="B21" s="5" t="str">
        <f>'Données_Dernière Intération'!C6</f>
        <v>Kinshasa</v>
      </c>
      <c r="C21" s="8" t="str">
        <f>INDEX(Back_End!B2:B33,MATCH('Current Data'!A3,Back_End!C2:C37,0))</f>
        <v>En ce qui concerne l’impact financier de ces mesures de lutte contre la propagation de la pandémie, quels sont les effets du COVID-19 sur les investissements financiers engagés par votre entreprise pour permettre la rotation des effectifs?</v>
      </c>
      <c r="D21" s="15">
        <f>INDEX(Back_End!$A$2:$A$19,MATCH('Current Data'!$A$3,Back_End!$C$2:$C$19,0))</f>
        <v>7</v>
      </c>
      <c r="E21" s="7">
        <v>1</v>
      </c>
      <c r="F21" s="364" t="str">
        <f>IF(F20=" "," ",IF((INDEX(NEW_Iteration_11_Data!B:B,(MATCH('Current Data'!$C$3,NEW_Iteration_11_Data!B:B,0)+E21))=" ")," ",INDEX(NEW_Iteration_11_Data!C:C,(MATCH('Current Data'!$C$3,NEW_Iteration_11_Data!B:B,0)+E21))))</f>
        <v>Nous avons dû engager des dépenses additionnelles extrêmement plus élevées</v>
      </c>
      <c r="G21" s="364" t="str">
        <f t="shared" ref="G21" si="3">F21</f>
        <v>Nous avons dû engager des dépenses additionnelles extrêmement plus élevées</v>
      </c>
      <c r="H21" s="11">
        <f ca="1">IF(F21=" "," ",INDEX(INDIRECT("'"&amp;H$2&amp;"'!"&amp;"$D$1:$AA$160"),(MATCH($C$3,INDIRECT("'"&amp;H$2&amp;"'!"&amp;"B:B"),0)+$E21),MATCH('Current Data'!$B$21,INDIRECT("'"&amp;H$2&amp;"'!"&amp;"$D$1:$AA$1"),0)))</f>
        <v>0.19753086419753085</v>
      </c>
    </row>
    <row r="22" spans="1:51" ht="14.55" x14ac:dyDescent="0.35">
      <c r="C22" s="8"/>
      <c r="D22" s="15"/>
      <c r="E22" s="7">
        <v>2</v>
      </c>
      <c r="F22" s="364" t="str">
        <f>IF(F21=" "," ",IF((INDEX(NEW_Iteration_11_Data!B:B,(MATCH('Current Data'!$C$3,NEW_Iteration_11_Data!B:B,0)+E22))=" ")," ",INDEX(NEW_Iteration_11_Data!C:C,(MATCH('Current Data'!$C$3,NEW_Iteration_11_Data!B:B,0)+E22))))</f>
        <v>Nous avons dû engager des dépenses additionnelles un peu plus élevées</v>
      </c>
      <c r="G22" s="364" t="str">
        <f t="shared" ref="G22:G30" si="4">F22</f>
        <v>Nous avons dû engager des dépenses additionnelles un peu plus élevées</v>
      </c>
      <c r="H22" s="11">
        <f ca="1">IF(F22=" "," ",INDEX(INDIRECT("'"&amp;H$2&amp;"'!"&amp;"$D$1:$AA$160"),(MATCH($C$3,INDIRECT("'"&amp;H$2&amp;"'!"&amp;"B:B"),0)+$E22),MATCH('Current Data'!$B$21,INDIRECT("'"&amp;H$2&amp;"'!"&amp;"$D$1:$AA$1"),0)))</f>
        <v>0.46913580246913578</v>
      </c>
    </row>
    <row r="23" spans="1:51" x14ac:dyDescent="0.3">
      <c r="C23" s="8"/>
      <c r="D23" s="15"/>
      <c r="E23" s="7">
        <v>3</v>
      </c>
      <c r="F23" s="364" t="str">
        <f>IF(F22=" "," ",IF((INDEX(NEW_Iteration_11_Data!B:B,(MATCH('Current Data'!$C$3,NEW_Iteration_11_Data!B:B,0)+E23))=" ")," ",INDEX(NEW_Iteration_11_Data!C:C,(MATCH('Current Data'!$C$3,NEW_Iteration_11_Data!B:B,0)+E23))))</f>
        <v>Cela a supposé une réduction des dépenses et coûts</v>
      </c>
      <c r="G23" s="364" t="str">
        <f t="shared" si="4"/>
        <v>Cela a supposé une réduction des dépenses et coûts</v>
      </c>
      <c r="H23" s="11">
        <f ca="1">IF(F23=" "," ",INDEX(INDIRECT("'"&amp;H$2&amp;"'!"&amp;"$D$1:$AA$160"),(MATCH($C$3,INDIRECT("'"&amp;H$2&amp;"'!"&amp;"B:B"),0)+$E23),MATCH('Current Data'!$B$21,INDIRECT("'"&amp;H$2&amp;"'!"&amp;"$D$1:$AA$1"),0)))</f>
        <v>0.13580246913580246</v>
      </c>
    </row>
    <row r="24" spans="1:51" x14ac:dyDescent="0.3">
      <c r="C24" s="8"/>
      <c r="D24" s="15"/>
      <c r="E24" s="7">
        <v>4</v>
      </c>
      <c r="F24" s="364" t="str">
        <f>IF(F23=" "," ",IF((INDEX(NEW_Iteration_11_Data!B:B,(MATCH('Current Data'!$C$3,NEW_Iteration_11_Data!B:B,0)+E24))=" ")," ",INDEX(NEW_Iteration_11_Data!C:C,(MATCH('Current Data'!$C$3,NEW_Iteration_11_Data!B:B,0)+E24))))</f>
        <v>Cela n’a eu aucun impact sur nos investissements et dépenses</v>
      </c>
      <c r="G24" s="364" t="str">
        <f t="shared" si="4"/>
        <v>Cela n’a eu aucun impact sur nos investissements et dépenses</v>
      </c>
      <c r="H24" s="11">
        <f ca="1">IF(F24=" "," ",INDEX(INDIRECT("'"&amp;H$2&amp;"'!"&amp;"$D$1:$AA$160"),(MATCH($C$3,INDIRECT("'"&amp;H$2&amp;"'!"&amp;"B:B"),0)+$E24),MATCH('Current Data'!$B$21,INDIRECT("'"&amp;H$2&amp;"'!"&amp;"$D$1:$AA$1"),0)))</f>
        <v>0.19753086419753085</v>
      </c>
    </row>
    <row r="25" spans="1:51" x14ac:dyDescent="0.3">
      <c r="C25" s="8"/>
      <c r="D25" s="15"/>
      <c r="E25" s="7">
        <v>5</v>
      </c>
      <c r="F25" s="364" t="str">
        <f>IF(F24=" "," ",IF((INDEX(NEW_Iteration_11_Data!B:B,(MATCH('Current Data'!$C$3,NEW_Iteration_11_Data!B:B,0)+E25))=" ")," ",INDEX(NEW_Iteration_11_Data!C:C,(MATCH('Current Data'!$C$3,NEW_Iteration_11_Data!B:B,0)+E25))))</f>
        <v xml:space="preserve">Je ne sais pas </v>
      </c>
      <c r="G25" s="364" t="str">
        <f t="shared" si="4"/>
        <v xml:space="preserve">Je ne sais pas </v>
      </c>
      <c r="H25" s="11">
        <f ca="1">IF(F25=" "," ",INDEX(INDIRECT("'"&amp;H$2&amp;"'!"&amp;"$D$1:$AA$160"),(MATCH($C$3,INDIRECT("'"&amp;H$2&amp;"'!"&amp;"B:B"),0)+$E25),MATCH('Current Data'!$B$21,INDIRECT("'"&amp;H$2&amp;"'!"&amp;"$D$1:$AA$1"),0)))</f>
        <v>0</v>
      </c>
    </row>
    <row r="26" spans="1:51" x14ac:dyDescent="0.3">
      <c r="C26" s="8"/>
      <c r="D26" s="15"/>
      <c r="E26" s="7">
        <v>6</v>
      </c>
      <c r="F26" s="364">
        <f>IF(F25=" "," ",IF((INDEX(NEW_Iteration_11_Data!B:B,(MATCH('Current Data'!$C$3,NEW_Iteration_11_Data!B:B,0)+E26))=" ")," ",INDEX(NEW_Iteration_11_Data!C:C,(MATCH('Current Data'!$C$3,NEW_Iteration_11_Data!B:B,0)+E26))))</f>
        <v>0</v>
      </c>
      <c r="G26" s="364">
        <f t="shared" si="4"/>
        <v>0</v>
      </c>
      <c r="H26" s="11">
        <f ca="1">IF(F26=" "," ",INDEX(INDIRECT("'"&amp;H$2&amp;"'!"&amp;"$D$1:$AA$160"),(MATCH($C$3,INDIRECT("'"&amp;H$2&amp;"'!"&amp;"B:B"),0)+$E26),MATCH('Current Data'!$B$21,INDIRECT("'"&amp;H$2&amp;"'!"&amp;"$D$1:$AA$1"),0)))</f>
        <v>0</v>
      </c>
    </row>
    <row r="27" spans="1:51" x14ac:dyDescent="0.3">
      <c r="C27" s="8"/>
      <c r="D27" s="15"/>
      <c r="E27" s="7">
        <v>7</v>
      </c>
      <c r="F27" s="364" t="str">
        <f>IF(F26=" "," ",IF((INDEX(NEW_Iteration_11_Data!B:B,(MATCH('Current Data'!$C$3,NEW_Iteration_11_Data!B:B,0)+E27))=" ")," ",INDEX(NEW_Iteration_11_Data!C:C,(MATCH('Current Data'!$C$3,NEW_Iteration_11_Data!B:B,0)+E27))))</f>
        <v>Mon entreprise bénéficierait de programmes de formation technique concernant le télétravail et les outils digitaux</v>
      </c>
      <c r="G27" s="364" t="str">
        <f t="shared" si="4"/>
        <v>Mon entreprise bénéficierait de programmes de formation technique concernant le télétravail et les outils digitaux</v>
      </c>
      <c r="H27" s="11">
        <f ca="1">IF(F27=" "," ",INDEX(INDIRECT("'"&amp;H$2&amp;"'!"&amp;"$D$1:$AA$160"),(MATCH($C$3,INDIRECT("'"&amp;H$2&amp;"'!"&amp;"B:B"),0)+$E27),MATCH('Current Data'!$B$21,INDIRECT("'"&amp;H$2&amp;"'!"&amp;"$D$1:$AA$1"),0)))</f>
        <v>0.20833333333333334</v>
      </c>
    </row>
    <row r="28" spans="1:51" x14ac:dyDescent="0.3">
      <c r="C28" s="8"/>
      <c r="D28" s="15"/>
      <c r="E28" s="7">
        <v>8</v>
      </c>
      <c r="F28" s="364" t="str">
        <f>IF(F27=" "," ",IF((INDEX(NEW_Iteration_11_Data!B:B,(MATCH('Current Data'!$C$3,NEW_Iteration_11_Data!B:B,0)+E28))=" ")," ",INDEX(NEW_Iteration_11_Data!C:C,(MATCH('Current Data'!$C$3,NEW_Iteration_11_Data!B:B,0)+E28))))</f>
        <v>Mon entreprise bénéficierait de programmes de formation sur comment mettre au point et réviser les politiques de gestion de risques</v>
      </c>
      <c r="G28" s="364" t="str">
        <f t="shared" si="4"/>
        <v>Mon entreprise bénéficierait de programmes de formation sur comment mettre au point et réviser les politiques de gestion de risques</v>
      </c>
      <c r="H28" s="11">
        <f ca="1">IF(F28=" "," ",INDEX(INDIRECT("'"&amp;H$2&amp;"'!"&amp;"$D$1:$AA$160"),(MATCH($C$3,INDIRECT("'"&amp;H$2&amp;"'!"&amp;"B:B"),0)+$E28),MATCH('Current Data'!$B$21,INDIRECT("'"&amp;H$2&amp;"'!"&amp;"$D$1:$AA$1"),0)))</f>
        <v>0.15625</v>
      </c>
    </row>
    <row r="29" spans="1:51" x14ac:dyDescent="0.3">
      <c r="C29" s="8"/>
      <c r="D29" s="15"/>
      <c r="E29" s="7">
        <v>9</v>
      </c>
      <c r="F29" s="364" t="str">
        <f>IF(F28=" "," ",IF((INDEX(NEW_Iteration_11_Data!B:B,(MATCH('Current Data'!$C$3,NEW_Iteration_11_Data!B:B,0)+E29))=" ")," ",INDEX(NEW_Iteration_11_Data!C:C,(MATCH('Current Data'!$C$3,NEW_Iteration_11_Data!B:B,0)+E29))))</f>
        <v>Mon entreprise bénéficierait de programmes de formation liés au maintien de la compétitivité et la commercialisation numérique en temps de crises</v>
      </c>
      <c r="G29" s="364" t="str">
        <f t="shared" si="4"/>
        <v>Mon entreprise bénéficierait de programmes de formation liés au maintien de la compétitivité et la commercialisation numérique en temps de crises</v>
      </c>
      <c r="H29" s="11">
        <f ca="1">IF(F29=" "," ",INDEX(INDIRECT("'"&amp;H$2&amp;"'!"&amp;"$D$1:$AA$160"),(MATCH($C$3,INDIRECT("'"&amp;H$2&amp;"'!"&amp;"B:B"),0)+$E29),MATCH('Current Data'!$B$21,INDIRECT("'"&amp;H$2&amp;"'!"&amp;"$D$1:$AA$1"),0)))</f>
        <v>0.10416666666666667</v>
      </c>
    </row>
    <row r="30" spans="1:51" x14ac:dyDescent="0.3">
      <c r="C30" s="8"/>
      <c r="D30" s="15"/>
      <c r="E30" s="7">
        <v>10</v>
      </c>
      <c r="F30" s="364" t="str">
        <f>IF(F29=" "," ",IF((INDEX(NEW_Iteration_11_Data!B:B,(MATCH('Current Data'!$C$3,NEW_Iteration_11_Data!B:B,0)+E30))=" ")," ",INDEX(NEW_Iteration_11_Data!C:C,(MATCH('Current Data'!$C$3,NEW_Iteration_11_Data!B:B,0)+E30))))</f>
        <v>Les besoins en matière d'apprentissage et de formation sont restés inchangés au sein de mon entreprise</v>
      </c>
      <c r="G30" s="364" t="str">
        <f t="shared" si="4"/>
        <v>Les besoins en matière d'apprentissage et de formation sont restés inchangés au sein de mon entreprise</v>
      </c>
      <c r="H30" s="11">
        <f ca="1">IF(F30=" "," ",INDEX(INDIRECT("'"&amp;H$2&amp;"'!"&amp;"$D$1:$AA$160"),(MATCH($C$3,INDIRECT("'"&amp;H$2&amp;"'!"&amp;"B:B"),0)+$E30),MATCH('Current Data'!$B$21,INDIRECT("'"&amp;H$2&amp;"'!"&amp;"$D$1:$AA$1"),0)))</f>
        <v>0.41666666666666669</v>
      </c>
    </row>
    <row r="31" spans="1:51" x14ac:dyDescent="0.3">
      <c r="C31" s="8"/>
      <c r="D31" s="15"/>
      <c r="E31" s="7"/>
      <c r="F31" s="364">
        <f>IF(F30=" "," ",IF((INDEX(NEW_Iteration_11_Data!B:B,(MATCH('Current Data'!$C$3,NEW_Iteration_11_Data!B:B,0)+E31))=" ")," ",INDEX(NEW_Iteration_11_Data!C:C,(MATCH('Current Data'!$C$3,NEW_Iteration_11_Data!B:B,0)+E31))))</f>
        <v>0</v>
      </c>
      <c r="G31" s="2">
        <f t="shared" ref="G31" si="5">F31</f>
        <v>0</v>
      </c>
      <c r="H31" s="11"/>
    </row>
    <row r="32" spans="1:51" x14ac:dyDescent="0.3">
      <c r="C32" s="8"/>
      <c r="D32" s="15"/>
      <c r="E32" s="7"/>
      <c r="F32" s="2"/>
      <c r="G32" s="2"/>
      <c r="H32" s="11"/>
    </row>
    <row r="35" spans="1:8" x14ac:dyDescent="0.3">
      <c r="A35" s="2"/>
      <c r="H35" s="12"/>
    </row>
    <row r="36" spans="1:8" x14ac:dyDescent="0.3">
      <c r="A36" s="2"/>
      <c r="B36" s="2"/>
      <c r="C36" s="2"/>
      <c r="D36" s="2"/>
      <c r="E36" s="6"/>
      <c r="F36" s="6"/>
      <c r="G36" s="6"/>
      <c r="H36" s="10"/>
    </row>
    <row r="37" spans="1:8" x14ac:dyDescent="0.3">
      <c r="A37" s="5"/>
      <c r="C37" s="5"/>
      <c r="D37" s="5"/>
      <c r="E37" s="7"/>
      <c r="F37" s="2"/>
      <c r="G37" s="2"/>
      <c r="H37" s="11"/>
    </row>
  </sheetData>
  <dataValidations disablePrompts="1" count="1">
    <dataValidation type="list" allowBlank="1" showInputMessage="1" showErrorMessage="1" sqref="A19 A37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showGridLines="0" workbookViewId="0"/>
  </sheetViews>
  <sheetFormatPr defaultColWidth="8.77734375" defaultRowHeight="14.4" x14ac:dyDescent="0.3"/>
  <cols>
    <col min="1" max="1" width="5.77734375" style="368" customWidth="1"/>
    <col min="2" max="2" width="0.77734375" style="367" customWidth="1"/>
    <col min="3" max="3" width="30.21875" style="394" customWidth="1"/>
    <col min="4" max="5" width="10.6640625" style="311" customWidth="1"/>
    <col min="6" max="6" width="10.6640625" style="368" customWidth="1"/>
    <col min="7" max="7" width="10.6640625" style="312" customWidth="1"/>
    <col min="8" max="9" width="10.6640625" style="368" customWidth="1"/>
    <col min="10" max="10" width="10.6640625" style="312" customWidth="1"/>
    <col min="11" max="11" width="10.6640625" style="368" customWidth="1"/>
    <col min="12" max="12" width="10.6640625" style="397" customWidth="1"/>
    <col min="13" max="14" width="10.6640625" style="322" customWidth="1"/>
    <col min="15" max="16384" width="8.77734375" style="368"/>
  </cols>
  <sheetData>
    <row r="1" spans="1:14" s="281" customFormat="1" ht="30.75" customHeight="1" x14ac:dyDescent="0.3">
      <c r="A1" s="281" t="s">
        <v>6</v>
      </c>
      <c r="B1" s="303" t="s">
        <v>139</v>
      </c>
      <c r="C1" s="300"/>
      <c r="D1" s="301" t="s">
        <v>232</v>
      </c>
      <c r="E1" s="305" t="s">
        <v>0</v>
      </c>
      <c r="F1" s="302" t="s">
        <v>155</v>
      </c>
      <c r="G1" s="313" t="s">
        <v>233</v>
      </c>
      <c r="H1" s="302" t="s">
        <v>234</v>
      </c>
      <c r="I1" s="302" t="s">
        <v>235</v>
      </c>
      <c r="J1" s="313" t="s">
        <v>236</v>
      </c>
      <c r="K1" s="302" t="s">
        <v>237</v>
      </c>
      <c r="L1" s="313" t="s">
        <v>491</v>
      </c>
      <c r="M1" s="405" t="s">
        <v>492</v>
      </c>
      <c r="N1" s="406" t="s">
        <v>493</v>
      </c>
    </row>
    <row r="2" spans="1:14" s="287" customFormat="1" ht="14.55" x14ac:dyDescent="0.35">
      <c r="A2" s="282" t="s">
        <v>4</v>
      </c>
      <c r="B2" s="282" t="s">
        <v>3</v>
      </c>
      <c r="C2" s="282"/>
      <c r="D2" s="306" t="s">
        <v>112</v>
      </c>
      <c r="E2" s="306" t="s">
        <v>0</v>
      </c>
      <c r="F2" s="299" t="s">
        <v>155</v>
      </c>
      <c r="G2" s="306" t="s">
        <v>107</v>
      </c>
      <c r="H2" s="299" t="s">
        <v>108</v>
      </c>
      <c r="I2" s="299" t="s">
        <v>109</v>
      </c>
      <c r="J2" s="306" t="s">
        <v>110</v>
      </c>
      <c r="K2" s="299" t="s">
        <v>111</v>
      </c>
      <c r="L2" s="399"/>
      <c r="M2" s="400"/>
      <c r="N2" s="400"/>
    </row>
    <row r="3" spans="1:14" s="287" customFormat="1" ht="14.55" hidden="1" x14ac:dyDescent="0.35">
      <c r="A3" s="282">
        <v>154</v>
      </c>
      <c r="B3" s="282"/>
      <c r="C3" s="282"/>
      <c r="D3" s="307" t="s">
        <v>112</v>
      </c>
      <c r="E3" s="307" t="s">
        <v>0</v>
      </c>
      <c r="F3" s="283" t="s">
        <v>118</v>
      </c>
      <c r="G3" s="314" t="s">
        <v>119</v>
      </c>
      <c r="H3" s="285" t="s">
        <v>120</v>
      </c>
      <c r="I3" s="285" t="s">
        <v>121</v>
      </c>
      <c r="J3" s="315" t="s">
        <v>122</v>
      </c>
      <c r="K3" s="286" t="s">
        <v>123</v>
      </c>
      <c r="L3" s="399"/>
      <c r="M3" s="400"/>
      <c r="N3" s="400"/>
    </row>
    <row r="4" spans="1:14" s="287" customFormat="1" ht="14.55" hidden="1" x14ac:dyDescent="0.35">
      <c r="A4" s="282"/>
      <c r="B4" s="282"/>
      <c r="C4" s="282"/>
      <c r="D4" s="307"/>
      <c r="E4" s="307"/>
      <c r="F4" s="283" t="s">
        <v>124</v>
      </c>
      <c r="G4" s="314"/>
      <c r="H4" s="284" t="s">
        <v>125</v>
      </c>
      <c r="I4" s="284" t="s">
        <v>126</v>
      </c>
      <c r="J4" s="315" t="s">
        <v>127</v>
      </c>
      <c r="K4" s="286" t="s">
        <v>128</v>
      </c>
      <c r="L4" s="399"/>
      <c r="M4" s="400"/>
      <c r="N4" s="400"/>
    </row>
    <row r="5" spans="1:14" s="287" customFormat="1" ht="14.55" hidden="1" x14ac:dyDescent="0.35">
      <c r="A5" s="282"/>
      <c r="B5" s="282"/>
      <c r="C5" s="282"/>
      <c r="D5" s="307"/>
      <c r="E5" s="307"/>
      <c r="F5" s="283" t="s">
        <v>129</v>
      </c>
      <c r="G5" s="314"/>
      <c r="H5" s="284" t="s">
        <v>130</v>
      </c>
      <c r="I5" s="284" t="s">
        <v>131</v>
      </c>
      <c r="J5" s="316" t="s">
        <v>132</v>
      </c>
      <c r="K5" s="286" t="s">
        <v>133</v>
      </c>
      <c r="L5" s="399"/>
      <c r="M5" s="400"/>
      <c r="N5" s="400"/>
    </row>
    <row r="6" spans="1:14" s="287" customFormat="1" ht="14.55" hidden="1" x14ac:dyDescent="0.35">
      <c r="A6" s="282"/>
      <c r="B6" s="282"/>
      <c r="C6" s="282"/>
      <c r="D6" s="307"/>
      <c r="E6" s="307"/>
      <c r="F6" s="288"/>
      <c r="G6" s="314"/>
      <c r="H6" s="288"/>
      <c r="I6" s="288"/>
      <c r="J6" s="314"/>
      <c r="K6" s="288" t="s">
        <v>134</v>
      </c>
      <c r="L6" s="399"/>
      <c r="M6" s="400"/>
      <c r="N6" s="400"/>
    </row>
    <row r="7" spans="1:14" s="287" customFormat="1" ht="14.55" hidden="1" x14ac:dyDescent="0.35">
      <c r="A7" s="282"/>
      <c r="B7" s="282"/>
      <c r="C7" s="282"/>
      <c r="D7" s="307"/>
      <c r="E7" s="307"/>
      <c r="F7" s="288"/>
      <c r="G7" s="314"/>
      <c r="H7" s="288"/>
      <c r="I7" s="288"/>
      <c r="J7" s="314"/>
      <c r="K7" s="288" t="s">
        <v>135</v>
      </c>
      <c r="L7" s="399"/>
      <c r="M7" s="400"/>
      <c r="N7" s="400"/>
    </row>
    <row r="8" spans="1:14" s="287" customFormat="1" ht="14.55" hidden="1" x14ac:dyDescent="0.35">
      <c r="A8" s="282"/>
      <c r="B8" s="282"/>
      <c r="C8" s="282"/>
      <c r="D8" s="308"/>
      <c r="E8" s="308"/>
      <c r="F8" s="288"/>
      <c r="G8" s="314"/>
      <c r="H8" s="288"/>
      <c r="I8" s="288"/>
      <c r="J8" s="314"/>
      <c r="K8" s="288" t="s">
        <v>136</v>
      </c>
      <c r="L8" s="399"/>
      <c r="M8" s="400"/>
      <c r="N8" s="400"/>
    </row>
    <row r="9" spans="1:14" s="392" customFormat="1" x14ac:dyDescent="0.3">
      <c r="A9" s="393">
        <v>1</v>
      </c>
      <c r="B9" s="393" t="s">
        <v>586</v>
      </c>
      <c r="C9" s="393"/>
      <c r="D9" s="398"/>
      <c r="E9" s="398"/>
      <c r="F9" s="393"/>
      <c r="G9" s="398"/>
      <c r="H9" s="393"/>
      <c r="I9" s="393"/>
      <c r="J9" s="398"/>
      <c r="K9" s="393"/>
      <c r="L9" s="401"/>
      <c r="M9" s="402"/>
      <c r="N9" s="402"/>
    </row>
    <row r="10" spans="1:14" x14ac:dyDescent="0.3">
      <c r="A10" s="291"/>
      <c r="C10" s="370" t="s">
        <v>508</v>
      </c>
      <c r="D10" s="329">
        <v>0.44</v>
      </c>
      <c r="E10" s="329">
        <v>0.37</v>
      </c>
      <c r="F10" s="327">
        <v>0.55000000000000004</v>
      </c>
      <c r="G10" s="329">
        <v>0.43</v>
      </c>
      <c r="H10" s="327">
        <v>0.45</v>
      </c>
      <c r="I10" s="373">
        <v>0.41</v>
      </c>
      <c r="J10" s="329">
        <v>0.57999999999999996</v>
      </c>
      <c r="K10" s="327">
        <v>0.36</v>
      </c>
      <c r="L10" s="380">
        <v>0.52</v>
      </c>
      <c r="M10" s="379">
        <v>0.65</v>
      </c>
      <c r="N10" s="379">
        <v>0.46</v>
      </c>
    </row>
    <row r="11" spans="1:14" x14ac:dyDescent="0.3">
      <c r="A11" s="291"/>
      <c r="C11" s="370" t="s">
        <v>509</v>
      </c>
      <c r="D11" s="329">
        <v>0.4</v>
      </c>
      <c r="E11" s="329">
        <v>0.38</v>
      </c>
      <c r="F11" s="327">
        <v>0.33</v>
      </c>
      <c r="G11" s="329">
        <v>0.37</v>
      </c>
      <c r="H11" s="327">
        <v>0.45</v>
      </c>
      <c r="I11" s="327">
        <v>0.28000000000000003</v>
      </c>
      <c r="J11" s="329">
        <v>0.27</v>
      </c>
      <c r="K11" s="327">
        <v>0.5</v>
      </c>
      <c r="L11" s="380">
        <v>0.38</v>
      </c>
      <c r="M11" s="379">
        <v>0.27</v>
      </c>
      <c r="N11" s="379">
        <v>0.37</v>
      </c>
    </row>
    <row r="12" spans="1:14" x14ac:dyDescent="0.3">
      <c r="A12" s="291"/>
      <c r="C12" s="370" t="s">
        <v>510</v>
      </c>
      <c r="D12" s="329">
        <v>0.02</v>
      </c>
      <c r="E12" s="329">
        <v>0.02</v>
      </c>
      <c r="F12" s="327">
        <v>0</v>
      </c>
      <c r="G12" s="329">
        <v>0.02</v>
      </c>
      <c r="H12" s="327">
        <v>0.02</v>
      </c>
      <c r="I12" s="327">
        <v>0.03</v>
      </c>
      <c r="J12" s="329">
        <v>0</v>
      </c>
      <c r="K12" s="327">
        <v>0.05</v>
      </c>
      <c r="L12" s="380">
        <v>0.05</v>
      </c>
      <c r="M12" s="379">
        <v>0</v>
      </c>
      <c r="N12" s="379">
        <v>0</v>
      </c>
    </row>
    <row r="13" spans="1:14" x14ac:dyDescent="0.3">
      <c r="A13" s="291"/>
      <c r="C13" s="370" t="s">
        <v>511</v>
      </c>
      <c r="D13" s="329">
        <v>0.04</v>
      </c>
      <c r="E13" s="329">
        <v>0.04</v>
      </c>
      <c r="F13" s="327">
        <v>0</v>
      </c>
      <c r="G13" s="329">
        <v>0.02</v>
      </c>
      <c r="H13" s="327">
        <v>0.04</v>
      </c>
      <c r="I13" s="327">
        <v>0.1</v>
      </c>
      <c r="J13" s="329">
        <v>0.1</v>
      </c>
      <c r="K13" s="327">
        <v>0</v>
      </c>
      <c r="L13" s="380">
        <v>0</v>
      </c>
      <c r="M13" s="379">
        <v>0</v>
      </c>
      <c r="N13" s="379">
        <v>0.15</v>
      </c>
    </row>
    <row r="14" spans="1:14" ht="15" customHeight="1" x14ac:dyDescent="0.3">
      <c r="A14" s="291"/>
      <c r="C14" s="370" t="s">
        <v>512</v>
      </c>
      <c r="D14" s="329">
        <v>0.09</v>
      </c>
      <c r="E14" s="329">
        <v>0.13</v>
      </c>
      <c r="F14" s="327">
        <v>0.01</v>
      </c>
      <c r="G14" s="329">
        <v>0.17</v>
      </c>
      <c r="H14" s="327">
        <v>0.04</v>
      </c>
      <c r="I14" s="327">
        <v>0.17</v>
      </c>
      <c r="J14" s="329">
        <v>0.17</v>
      </c>
      <c r="K14" s="327">
        <v>0.1</v>
      </c>
      <c r="L14" s="380">
        <v>0.1</v>
      </c>
      <c r="M14" s="379">
        <v>0.08</v>
      </c>
      <c r="N14" s="379">
        <v>0.02</v>
      </c>
    </row>
    <row r="15" spans="1:14" ht="15" hidden="1" customHeight="1" x14ac:dyDescent="0.35">
      <c r="A15" s="291"/>
      <c r="B15" s="367" t="s">
        <v>140</v>
      </c>
      <c r="C15" s="370" t="s">
        <v>140</v>
      </c>
      <c r="D15" s="329"/>
      <c r="E15" s="329"/>
      <c r="F15" s="327"/>
      <c r="G15" s="329"/>
      <c r="H15" s="327"/>
      <c r="I15" s="327"/>
      <c r="J15" s="329"/>
      <c r="K15" s="327"/>
    </row>
    <row r="16" spans="1:14" s="392" customFormat="1" x14ac:dyDescent="0.3">
      <c r="A16" s="393">
        <v>2</v>
      </c>
      <c r="B16" s="393" t="s">
        <v>434</v>
      </c>
      <c r="C16" s="393"/>
      <c r="D16" s="407"/>
      <c r="E16" s="398"/>
      <c r="F16" s="393"/>
      <c r="G16" s="398"/>
      <c r="H16" s="393"/>
      <c r="I16" s="393"/>
      <c r="J16" s="398"/>
      <c r="K16" s="393"/>
      <c r="L16" s="401"/>
      <c r="M16" s="402"/>
      <c r="N16" s="402"/>
    </row>
    <row r="17" spans="1:22" ht="15" customHeight="1" x14ac:dyDescent="0.3">
      <c r="A17" s="294"/>
      <c r="C17" s="394" t="s">
        <v>435</v>
      </c>
      <c r="D17" s="329">
        <v>0.46</v>
      </c>
      <c r="E17" s="329">
        <v>0.31</v>
      </c>
      <c r="F17" s="409">
        <v>0.65</v>
      </c>
      <c r="G17" s="329">
        <v>0.49</v>
      </c>
      <c r="H17" s="409">
        <v>0.47</v>
      </c>
      <c r="I17" s="409">
        <v>0.45</v>
      </c>
      <c r="J17" s="329">
        <v>0.45</v>
      </c>
      <c r="K17" s="409">
        <v>0.52</v>
      </c>
      <c r="L17" s="380">
        <v>0.63</v>
      </c>
      <c r="M17" s="410">
        <v>0.55000000000000004</v>
      </c>
      <c r="N17" s="408">
        <v>0.5</v>
      </c>
      <c r="O17" s="243"/>
      <c r="P17" s="243"/>
      <c r="Q17" s="243"/>
      <c r="R17" s="243"/>
      <c r="S17" s="243"/>
      <c r="T17" s="243"/>
      <c r="U17" s="243"/>
      <c r="V17" s="243"/>
    </row>
    <row r="18" spans="1:22" x14ac:dyDescent="0.3">
      <c r="A18" s="294"/>
      <c r="C18" s="394" t="s">
        <v>436</v>
      </c>
      <c r="D18" s="329">
        <v>0.56000000000000005</v>
      </c>
      <c r="E18" s="329">
        <v>0.37</v>
      </c>
      <c r="F18" s="409">
        <v>0.76</v>
      </c>
      <c r="G18" s="329">
        <v>0.38</v>
      </c>
      <c r="H18" s="409">
        <v>0.66</v>
      </c>
      <c r="I18" s="409">
        <v>0.55000000000000004</v>
      </c>
      <c r="J18" s="329">
        <v>0.6</v>
      </c>
      <c r="K18" s="409">
        <v>0.56999999999999995</v>
      </c>
      <c r="L18" s="380">
        <v>0.66</v>
      </c>
      <c r="M18" s="410">
        <v>0.6</v>
      </c>
      <c r="N18" s="408">
        <v>0.74</v>
      </c>
      <c r="O18" s="461"/>
      <c r="P18" s="461"/>
      <c r="Q18" s="461"/>
      <c r="R18" s="461"/>
      <c r="S18" s="461"/>
      <c r="T18" s="461"/>
      <c r="U18" s="461"/>
      <c r="V18" s="243"/>
    </row>
    <row r="19" spans="1:22" x14ac:dyDescent="0.3">
      <c r="A19" s="294"/>
      <c r="C19" s="394" t="s">
        <v>437</v>
      </c>
      <c r="D19" s="329">
        <v>0.4</v>
      </c>
      <c r="E19" s="329">
        <v>0.38</v>
      </c>
      <c r="F19" s="409">
        <v>0.41</v>
      </c>
      <c r="G19" s="329">
        <v>0.17</v>
      </c>
      <c r="H19" s="409">
        <v>0.54</v>
      </c>
      <c r="I19" s="409">
        <v>0.3</v>
      </c>
      <c r="J19" s="329">
        <v>0.42</v>
      </c>
      <c r="K19" s="409">
        <v>0.41</v>
      </c>
      <c r="L19" s="380">
        <v>0.49</v>
      </c>
      <c r="M19" s="410">
        <v>0.53</v>
      </c>
      <c r="N19" s="408">
        <v>0.68</v>
      </c>
      <c r="O19" s="461"/>
      <c r="P19" s="461"/>
      <c r="Q19" s="461"/>
      <c r="R19" s="461"/>
      <c r="S19" s="461"/>
      <c r="T19" s="461"/>
      <c r="U19" s="461"/>
      <c r="V19" s="243"/>
    </row>
    <row r="20" spans="1:22" x14ac:dyDescent="0.3">
      <c r="A20" s="294"/>
      <c r="C20" s="370" t="s">
        <v>438</v>
      </c>
      <c r="D20" s="329">
        <v>0.26</v>
      </c>
      <c r="E20" s="329">
        <v>0.31</v>
      </c>
      <c r="F20" s="409">
        <v>0.26</v>
      </c>
      <c r="G20" s="329">
        <v>0.32</v>
      </c>
      <c r="H20" s="409">
        <v>0.22</v>
      </c>
      <c r="I20" s="409">
        <v>0.35</v>
      </c>
      <c r="J20" s="329">
        <v>0.18</v>
      </c>
      <c r="K20" s="409">
        <v>0.31</v>
      </c>
      <c r="L20" s="380">
        <v>0.28999999999999998</v>
      </c>
      <c r="M20" s="410">
        <v>0.19</v>
      </c>
      <c r="N20" s="408">
        <v>0.15</v>
      </c>
      <c r="O20" s="461"/>
      <c r="P20" s="461"/>
      <c r="Q20" s="461"/>
      <c r="R20" s="461"/>
      <c r="S20" s="461"/>
      <c r="T20" s="461"/>
      <c r="U20" s="461"/>
      <c r="V20" s="243"/>
    </row>
    <row r="21" spans="1:22" x14ac:dyDescent="0.3">
      <c r="A21" s="294"/>
      <c r="C21" s="394" t="s">
        <v>173</v>
      </c>
      <c r="D21" s="329">
        <v>0.02</v>
      </c>
      <c r="E21" s="329">
        <v>0</v>
      </c>
      <c r="F21" s="409">
        <v>0</v>
      </c>
      <c r="G21" s="329">
        <v>0</v>
      </c>
      <c r="H21" s="409">
        <v>0</v>
      </c>
      <c r="I21" s="409">
        <v>0</v>
      </c>
      <c r="J21" s="329">
        <v>0</v>
      </c>
      <c r="K21" s="409">
        <v>0</v>
      </c>
      <c r="L21" s="380">
        <v>0.02</v>
      </c>
      <c r="M21" s="410">
        <v>0.02</v>
      </c>
      <c r="N21" s="408">
        <v>0</v>
      </c>
      <c r="O21" s="461"/>
      <c r="P21" s="461"/>
      <c r="Q21" s="461"/>
      <c r="R21" s="461"/>
      <c r="S21" s="461"/>
      <c r="T21" s="461"/>
      <c r="U21" s="461"/>
      <c r="V21" s="243"/>
    </row>
    <row r="22" spans="1:22" x14ac:dyDescent="0.3">
      <c r="A22" s="294"/>
      <c r="C22" s="394" t="s">
        <v>182</v>
      </c>
      <c r="D22" s="329">
        <v>0.02</v>
      </c>
      <c r="E22" s="329">
        <v>0</v>
      </c>
      <c r="F22" s="409">
        <v>0</v>
      </c>
      <c r="G22" s="329">
        <v>0.09</v>
      </c>
      <c r="H22" s="409">
        <v>0</v>
      </c>
      <c r="I22" s="409">
        <v>0</v>
      </c>
      <c r="J22" s="329">
        <v>0.05</v>
      </c>
      <c r="K22" s="409">
        <v>0</v>
      </c>
      <c r="L22" s="380">
        <v>7.0000000000000007E-2</v>
      </c>
      <c r="M22" s="410">
        <v>0</v>
      </c>
      <c r="N22" s="408">
        <v>0</v>
      </c>
      <c r="O22" s="461"/>
      <c r="P22" s="461"/>
      <c r="Q22" s="461"/>
      <c r="R22" s="461"/>
      <c r="S22" s="461"/>
      <c r="T22" s="461"/>
      <c r="U22" s="461"/>
      <c r="V22" s="243"/>
    </row>
    <row r="23" spans="1:22" x14ac:dyDescent="0.3">
      <c r="A23" s="294"/>
      <c r="C23" s="394" t="s">
        <v>439</v>
      </c>
      <c r="D23" s="329">
        <v>0</v>
      </c>
      <c r="E23" s="329">
        <v>0</v>
      </c>
      <c r="F23" s="409">
        <v>0</v>
      </c>
      <c r="G23" s="329">
        <v>0</v>
      </c>
      <c r="H23" s="409">
        <v>0</v>
      </c>
      <c r="I23" s="409">
        <v>0</v>
      </c>
      <c r="J23" s="329">
        <v>0</v>
      </c>
      <c r="K23" s="409">
        <v>0</v>
      </c>
      <c r="L23" s="380">
        <v>0</v>
      </c>
      <c r="M23" s="410">
        <v>0</v>
      </c>
      <c r="N23" s="408">
        <v>0</v>
      </c>
      <c r="O23" s="461"/>
      <c r="P23" s="461"/>
      <c r="Q23" s="461"/>
      <c r="R23" s="461"/>
      <c r="S23" s="461"/>
      <c r="T23" s="461"/>
      <c r="U23" s="461"/>
      <c r="V23" s="243"/>
    </row>
    <row r="24" spans="1:22" ht="15" hidden="1" customHeight="1" x14ac:dyDescent="0.35">
      <c r="A24" s="317"/>
      <c r="B24" s="367" t="s">
        <v>140</v>
      </c>
      <c r="D24" s="336"/>
      <c r="E24" s="336"/>
      <c r="F24" s="338"/>
      <c r="G24" s="336"/>
      <c r="H24" s="338"/>
      <c r="I24" s="338"/>
      <c r="J24" s="339"/>
      <c r="K24" s="338"/>
      <c r="N24" s="404"/>
      <c r="O24" s="461"/>
      <c r="P24" s="461"/>
      <c r="Q24" s="461"/>
      <c r="R24" s="461"/>
      <c r="S24" s="461"/>
      <c r="T24" s="461"/>
      <c r="U24" s="461"/>
      <c r="V24" s="243"/>
    </row>
    <row r="25" spans="1:22" s="392" customFormat="1" x14ac:dyDescent="0.3">
      <c r="A25" s="393">
        <v>3</v>
      </c>
      <c r="B25" s="393" t="s">
        <v>440</v>
      </c>
      <c r="C25" s="393"/>
      <c r="D25" s="407"/>
      <c r="E25" s="371"/>
      <c r="F25" s="393"/>
      <c r="G25" s="371"/>
      <c r="H25" s="393"/>
      <c r="I25" s="393"/>
      <c r="J25" s="371"/>
      <c r="K25" s="393"/>
      <c r="L25" s="403"/>
      <c r="M25" s="402"/>
      <c r="N25" s="402"/>
    </row>
    <row r="26" spans="1:22" ht="19.8" customHeight="1" x14ac:dyDescent="0.3">
      <c r="A26" s="317"/>
      <c r="C26" s="394" t="s">
        <v>346</v>
      </c>
      <c r="D26" s="431">
        <v>0.52</v>
      </c>
      <c r="E26" s="409">
        <v>0.5</v>
      </c>
      <c r="F26" s="458" t="s">
        <v>393</v>
      </c>
      <c r="G26" s="458" t="s">
        <v>393</v>
      </c>
      <c r="H26" s="409">
        <v>0.52</v>
      </c>
      <c r="I26" s="458" t="s">
        <v>393</v>
      </c>
      <c r="J26" s="329">
        <v>0.33</v>
      </c>
      <c r="K26" s="417">
        <v>0.74</v>
      </c>
      <c r="L26" s="458" t="s">
        <v>393</v>
      </c>
      <c r="M26" s="458" t="s">
        <v>393</v>
      </c>
      <c r="N26" s="458" t="s">
        <v>393</v>
      </c>
    </row>
    <row r="27" spans="1:22" ht="21" customHeight="1" x14ac:dyDescent="0.3">
      <c r="A27" s="317"/>
      <c r="C27" s="394" t="s">
        <v>441</v>
      </c>
      <c r="D27" s="431">
        <v>0.22</v>
      </c>
      <c r="E27" s="409">
        <v>0.19</v>
      </c>
      <c r="F27" s="458"/>
      <c r="G27" s="458"/>
      <c r="H27" s="409">
        <v>0.31</v>
      </c>
      <c r="I27" s="458"/>
      <c r="J27" s="329">
        <v>0.24</v>
      </c>
      <c r="K27" s="417">
        <v>0.19</v>
      </c>
      <c r="L27" s="458"/>
      <c r="M27" s="458"/>
      <c r="N27" s="458"/>
    </row>
    <row r="28" spans="1:22" ht="21" customHeight="1" x14ac:dyDescent="0.3">
      <c r="A28" s="317"/>
      <c r="C28" s="394" t="s">
        <v>442</v>
      </c>
      <c r="D28" s="431">
        <v>0.55000000000000004</v>
      </c>
      <c r="E28" s="409">
        <v>0.81</v>
      </c>
      <c r="F28" s="458"/>
      <c r="G28" s="458"/>
      <c r="H28" s="409">
        <v>0.62</v>
      </c>
      <c r="I28" s="458"/>
      <c r="J28" s="329">
        <v>0.79</v>
      </c>
      <c r="K28" s="417">
        <v>0.26</v>
      </c>
      <c r="L28" s="458"/>
      <c r="M28" s="458"/>
      <c r="N28" s="458"/>
    </row>
    <row r="29" spans="1:22" ht="17.399999999999999" customHeight="1" x14ac:dyDescent="0.3">
      <c r="A29" s="317"/>
      <c r="C29" s="394" t="s">
        <v>443</v>
      </c>
      <c r="D29" s="431">
        <v>0.52</v>
      </c>
      <c r="E29" s="409">
        <v>0.77</v>
      </c>
      <c r="F29" s="458"/>
      <c r="G29" s="458"/>
      <c r="H29" s="409">
        <v>0.52</v>
      </c>
      <c r="I29" s="458"/>
      <c r="J29" s="329">
        <v>0.61</v>
      </c>
      <c r="K29" s="417">
        <v>0.41</v>
      </c>
      <c r="L29" s="458"/>
      <c r="M29" s="458"/>
      <c r="N29" s="458"/>
    </row>
    <row r="30" spans="1:22" ht="20.399999999999999" customHeight="1" x14ac:dyDescent="0.3">
      <c r="A30" s="317"/>
      <c r="C30" s="394" t="s">
        <v>182</v>
      </c>
      <c r="D30" s="431">
        <v>0</v>
      </c>
      <c r="E30" s="409">
        <v>0</v>
      </c>
      <c r="F30" s="458"/>
      <c r="G30" s="458"/>
      <c r="H30" s="409">
        <v>0</v>
      </c>
      <c r="I30" s="458"/>
      <c r="J30" s="329">
        <v>0</v>
      </c>
      <c r="K30" s="417">
        <v>0</v>
      </c>
      <c r="L30" s="458"/>
      <c r="M30" s="458"/>
      <c r="N30" s="458"/>
    </row>
    <row r="31" spans="1:22" ht="19.2" customHeight="1" x14ac:dyDescent="0.3">
      <c r="A31" s="317"/>
      <c r="C31" s="394" t="s">
        <v>439</v>
      </c>
      <c r="D31" s="431">
        <v>0</v>
      </c>
      <c r="E31" s="409">
        <v>0</v>
      </c>
      <c r="F31" s="458"/>
      <c r="G31" s="458"/>
      <c r="H31" s="409">
        <v>0</v>
      </c>
      <c r="I31" s="458"/>
      <c r="J31" s="329">
        <v>0</v>
      </c>
      <c r="K31" s="417">
        <v>0</v>
      </c>
      <c r="L31" s="458"/>
      <c r="M31" s="458"/>
      <c r="N31" s="458"/>
    </row>
    <row r="32" spans="1:22" ht="15" hidden="1" customHeight="1" x14ac:dyDescent="0.3">
      <c r="A32" s="317"/>
      <c r="B32" s="367" t="s">
        <v>140</v>
      </c>
      <c r="D32" s="336"/>
      <c r="E32" s="336"/>
      <c r="F32" s="338"/>
      <c r="G32" s="336"/>
      <c r="H32" s="338"/>
      <c r="I32" s="434"/>
      <c r="J32" s="339"/>
      <c r="K32" s="338"/>
    </row>
    <row r="33" spans="1:14" s="392" customFormat="1" ht="15" customHeight="1" x14ac:dyDescent="0.3">
      <c r="A33" s="393">
        <v>4</v>
      </c>
      <c r="B33" s="393" t="s">
        <v>444</v>
      </c>
      <c r="C33" s="393"/>
      <c r="D33" s="407"/>
      <c r="E33" s="398"/>
      <c r="F33" s="393"/>
      <c r="G33" s="398"/>
      <c r="H33" s="393"/>
      <c r="I33" s="393"/>
      <c r="J33" s="398"/>
      <c r="K33" s="393"/>
      <c r="L33" s="401"/>
      <c r="M33" s="402"/>
      <c r="N33" s="402"/>
    </row>
    <row r="34" spans="1:14" ht="15" customHeight="1" x14ac:dyDescent="0.3">
      <c r="A34" s="317"/>
      <c r="B34" s="362"/>
      <c r="C34" s="370" t="s">
        <v>206</v>
      </c>
      <c r="D34" s="336">
        <v>0.86633663366336633</v>
      </c>
      <c r="E34" s="336">
        <v>0.9101123595505618</v>
      </c>
      <c r="F34" s="338">
        <v>0.77142857142857146</v>
      </c>
      <c r="G34" s="336">
        <v>0.59649122807017541</v>
      </c>
      <c r="H34" s="338">
        <v>0.96491228070175439</v>
      </c>
      <c r="I34" s="338">
        <v>1</v>
      </c>
      <c r="J34" s="339">
        <v>0.91304347826086951</v>
      </c>
      <c r="K34" s="338">
        <v>0.85567010309278346</v>
      </c>
      <c r="L34" s="380">
        <v>0.77419354838709675</v>
      </c>
      <c r="M34" s="379">
        <v>0.92592592592592593</v>
      </c>
      <c r="N34" s="379">
        <v>0.97142857142857142</v>
      </c>
    </row>
    <row r="35" spans="1:14" ht="15" customHeight="1" x14ac:dyDescent="0.3">
      <c r="A35" s="317"/>
      <c r="B35" s="362"/>
      <c r="C35" s="370" t="s">
        <v>207</v>
      </c>
      <c r="D35" s="336">
        <v>0.13366336633663367</v>
      </c>
      <c r="E35" s="336">
        <v>8.98876404494382E-2</v>
      </c>
      <c r="F35" s="338">
        <v>0.22857142857142856</v>
      </c>
      <c r="G35" s="336">
        <v>0.40350877192982454</v>
      </c>
      <c r="H35" s="338">
        <v>3.5087719298245612E-2</v>
      </c>
      <c r="I35" s="338">
        <v>0</v>
      </c>
      <c r="J35" s="339">
        <v>8.6956521739130432E-2</v>
      </c>
      <c r="K35" s="338">
        <v>0.14432989690721648</v>
      </c>
      <c r="L35" s="380">
        <v>0.22580645161290322</v>
      </c>
      <c r="M35" s="379">
        <v>7.407407407407407E-2</v>
      </c>
      <c r="N35" s="379">
        <v>2.8571428571428571E-2</v>
      </c>
    </row>
    <row r="36" spans="1:14" ht="15" hidden="1" customHeight="1" x14ac:dyDescent="0.35">
      <c r="A36" s="317"/>
      <c r="B36" s="362" t="s">
        <v>140</v>
      </c>
      <c r="C36" s="370"/>
      <c r="D36" s="336"/>
      <c r="E36" s="336"/>
      <c r="F36" s="338"/>
      <c r="G36" s="336"/>
      <c r="H36" s="338"/>
      <c r="I36" s="338"/>
      <c r="J36" s="339"/>
      <c r="K36" s="338"/>
    </row>
    <row r="37" spans="1:14" s="392" customFormat="1" x14ac:dyDescent="0.3">
      <c r="A37" s="393">
        <v>5</v>
      </c>
      <c r="B37" s="393" t="s">
        <v>513</v>
      </c>
      <c r="C37" s="393"/>
      <c r="D37" s="407"/>
      <c r="E37" s="398"/>
      <c r="F37" s="393"/>
      <c r="G37" s="371"/>
      <c r="H37" s="393"/>
      <c r="I37" s="393"/>
      <c r="J37" s="371"/>
      <c r="K37" s="393"/>
      <c r="L37" s="403"/>
      <c r="M37" s="402"/>
      <c r="N37" s="402"/>
    </row>
    <row r="38" spans="1:14" x14ac:dyDescent="0.3">
      <c r="A38" s="291"/>
      <c r="C38" s="298" t="s">
        <v>446</v>
      </c>
      <c r="D38" s="329">
        <v>0.25396825396825395</v>
      </c>
      <c r="E38" s="331">
        <v>0.23255813953488372</v>
      </c>
      <c r="F38" s="419">
        <v>0.51851851851851849</v>
      </c>
      <c r="G38" s="418">
        <v>8.5106382978723402E-2</v>
      </c>
      <c r="H38" s="326">
        <v>0.28947368421052633</v>
      </c>
      <c r="I38" s="326">
        <v>0.45833333333333331</v>
      </c>
      <c r="J38" s="331">
        <v>0.38636363636363635</v>
      </c>
      <c r="K38" s="326">
        <v>0.15909090909090909</v>
      </c>
      <c r="L38" s="380">
        <v>0.25862068965517243</v>
      </c>
      <c r="M38" s="379">
        <v>0.22222222222222221</v>
      </c>
      <c r="N38" s="379">
        <v>0.4</v>
      </c>
    </row>
    <row r="39" spans="1:14" ht="15" customHeight="1" x14ac:dyDescent="0.3">
      <c r="A39" s="291"/>
      <c r="C39" s="297" t="s">
        <v>447</v>
      </c>
      <c r="D39" s="329">
        <v>0.33862433862433861</v>
      </c>
      <c r="E39" s="331">
        <v>0.40697674418604651</v>
      </c>
      <c r="F39" s="419">
        <v>0.22222222222222221</v>
      </c>
      <c r="G39" s="418">
        <v>0.21276595744680851</v>
      </c>
      <c r="H39" s="326">
        <v>0.40350877192982454</v>
      </c>
      <c r="I39" s="326">
        <v>0.33333333333333331</v>
      </c>
      <c r="J39" s="331">
        <v>0.26136363636363635</v>
      </c>
      <c r="K39" s="326">
        <v>0.46590909090909088</v>
      </c>
      <c r="L39" s="380">
        <v>0.39655172413793105</v>
      </c>
      <c r="M39" s="379">
        <v>0.26666666666666666</v>
      </c>
      <c r="N39" s="379">
        <v>0.25714285714285712</v>
      </c>
    </row>
    <row r="40" spans="1:14" ht="13.8" customHeight="1" x14ac:dyDescent="0.3">
      <c r="A40" s="291"/>
      <c r="C40" s="297" t="s">
        <v>448</v>
      </c>
      <c r="D40" s="329">
        <v>4.7619047619047616E-2</v>
      </c>
      <c r="E40" s="331">
        <v>4.6511627906976744E-2</v>
      </c>
      <c r="F40" s="419">
        <v>0.18518518518518517</v>
      </c>
      <c r="G40" s="418">
        <v>2.1276595744680851E-2</v>
      </c>
      <c r="H40" s="326">
        <v>6.1403508771929821E-2</v>
      </c>
      <c r="I40" s="326">
        <v>4.1666666666666664E-2</v>
      </c>
      <c r="J40" s="331">
        <v>5.6818181818181816E-2</v>
      </c>
      <c r="K40" s="326">
        <v>4.5454545454545456E-2</v>
      </c>
      <c r="L40" s="380">
        <v>6.8965517241379309E-2</v>
      </c>
      <c r="M40" s="379">
        <v>0</v>
      </c>
      <c r="N40" s="379">
        <v>0</v>
      </c>
    </row>
    <row r="41" spans="1:14" x14ac:dyDescent="0.3">
      <c r="A41" s="291"/>
      <c r="C41" s="297" t="s">
        <v>449</v>
      </c>
      <c r="D41" s="329">
        <v>0</v>
      </c>
      <c r="E41" s="331">
        <v>0</v>
      </c>
      <c r="F41" s="419">
        <v>0</v>
      </c>
      <c r="G41" s="418">
        <v>0</v>
      </c>
      <c r="H41" s="326">
        <v>0</v>
      </c>
      <c r="I41" s="326">
        <v>0</v>
      </c>
      <c r="J41" s="331">
        <v>0</v>
      </c>
      <c r="K41" s="326">
        <v>0</v>
      </c>
      <c r="L41" s="380">
        <v>0</v>
      </c>
      <c r="M41" s="379">
        <v>0</v>
      </c>
      <c r="N41" s="379">
        <v>0</v>
      </c>
    </row>
    <row r="42" spans="1:14" x14ac:dyDescent="0.3">
      <c r="A42" s="291"/>
      <c r="C42" s="297" t="s">
        <v>563</v>
      </c>
      <c r="D42" s="329">
        <v>0.81481481481481477</v>
      </c>
      <c r="E42" s="331">
        <v>0.83720930232558144</v>
      </c>
      <c r="F42" s="419">
        <v>0.81481481481481477</v>
      </c>
      <c r="G42" s="418">
        <v>0.65957446808510634</v>
      </c>
      <c r="H42" s="326">
        <v>0.88596491228070173</v>
      </c>
      <c r="I42" s="326">
        <v>0.91666666666666663</v>
      </c>
      <c r="J42" s="331">
        <v>0.92045454545454541</v>
      </c>
      <c r="K42" s="326">
        <v>0.78409090909090906</v>
      </c>
      <c r="L42" s="380">
        <v>0.82758620689655171</v>
      </c>
      <c r="M42" s="379">
        <v>0.73333333333333328</v>
      </c>
      <c r="N42" s="379">
        <v>0.94285714285714284</v>
      </c>
    </row>
    <row r="43" spans="1:14" x14ac:dyDescent="0.3">
      <c r="A43" s="291"/>
      <c r="C43" s="297" t="s">
        <v>564</v>
      </c>
      <c r="D43" s="329">
        <v>0.78835978835978837</v>
      </c>
      <c r="E43" s="331">
        <v>0.83720930232558144</v>
      </c>
      <c r="F43" s="419">
        <v>0.70370370370370372</v>
      </c>
      <c r="G43" s="418">
        <v>0.55319148936170215</v>
      </c>
      <c r="H43" s="326">
        <v>0.85087719298245612</v>
      </c>
      <c r="I43" s="326">
        <v>0.91666666666666663</v>
      </c>
      <c r="J43" s="331">
        <v>0.93181818181818177</v>
      </c>
      <c r="K43" s="326">
        <v>0.67045454545454541</v>
      </c>
      <c r="L43" s="380">
        <v>0.77586206896551724</v>
      </c>
      <c r="M43" s="379">
        <v>0.66666666666666663</v>
      </c>
      <c r="N43" s="379">
        <v>0.97142857142857142</v>
      </c>
    </row>
    <row r="44" spans="1:14" x14ac:dyDescent="0.3">
      <c r="A44" s="291"/>
      <c r="C44" s="297" t="s">
        <v>565</v>
      </c>
      <c r="D44" s="329">
        <v>0.46031746031746029</v>
      </c>
      <c r="E44" s="331">
        <v>0.53488372093023251</v>
      </c>
      <c r="F44" s="419">
        <v>0.33333333333333331</v>
      </c>
      <c r="G44" s="418">
        <v>0.31914893617021278</v>
      </c>
      <c r="H44" s="326">
        <v>0.46491228070175439</v>
      </c>
      <c r="I44" s="326">
        <v>0.625</v>
      </c>
      <c r="J44" s="331">
        <v>0.55681818181818177</v>
      </c>
      <c r="K44" s="326">
        <v>0.38636363636363635</v>
      </c>
      <c r="L44" s="380">
        <v>0.43103448275862066</v>
      </c>
      <c r="M44" s="379">
        <v>0.46666666666666667</v>
      </c>
      <c r="N44" s="379">
        <v>0.37142857142857144</v>
      </c>
    </row>
    <row r="45" spans="1:14" x14ac:dyDescent="0.3">
      <c r="A45" s="291"/>
      <c r="C45" s="297" t="s">
        <v>450</v>
      </c>
      <c r="D45" s="329">
        <v>0.16402116402116401</v>
      </c>
      <c r="E45" s="331">
        <v>0.13953488372093023</v>
      </c>
      <c r="F45" s="419">
        <v>0.29629629629629628</v>
      </c>
      <c r="G45" s="418">
        <v>0</v>
      </c>
      <c r="H45" s="326">
        <v>0.26315789473684209</v>
      </c>
      <c r="I45" s="326">
        <v>4.1666666666666664E-2</v>
      </c>
      <c r="J45" s="331">
        <v>0.23863636363636365</v>
      </c>
      <c r="K45" s="326">
        <v>0.11363636363636363</v>
      </c>
      <c r="L45" s="380">
        <v>0.17241379310344829</v>
      </c>
      <c r="M45" s="379">
        <v>0.28888888888888886</v>
      </c>
      <c r="N45" s="379">
        <v>0.25714285714285712</v>
      </c>
    </row>
    <row r="46" spans="1:14" x14ac:dyDescent="0.3">
      <c r="A46" s="291"/>
      <c r="C46" s="297" t="s">
        <v>451</v>
      </c>
      <c r="D46" s="329">
        <v>2.1164021164021163E-2</v>
      </c>
      <c r="E46" s="331">
        <v>4.6511627906976744E-2</v>
      </c>
      <c r="F46" s="419">
        <v>0</v>
      </c>
      <c r="G46" s="418">
        <v>2.1276595744680851E-2</v>
      </c>
      <c r="H46" s="326">
        <v>1.7543859649122806E-2</v>
      </c>
      <c r="I46" s="326">
        <v>4.1666666666666664E-2</v>
      </c>
      <c r="J46" s="331">
        <v>0</v>
      </c>
      <c r="K46" s="326">
        <v>4.5454545454545456E-2</v>
      </c>
      <c r="L46" s="380">
        <v>0</v>
      </c>
      <c r="M46" s="379">
        <v>0</v>
      </c>
      <c r="N46" s="379">
        <v>0</v>
      </c>
    </row>
    <row r="47" spans="1:14" ht="15" customHeight="1" x14ac:dyDescent="0.3">
      <c r="A47" s="291"/>
      <c r="C47" s="297" t="s">
        <v>452</v>
      </c>
      <c r="D47" s="329">
        <v>2.6455026455026454E-2</v>
      </c>
      <c r="E47" s="331">
        <v>5.8139534883720929E-2</v>
      </c>
      <c r="F47" s="419">
        <v>0</v>
      </c>
      <c r="G47" s="418">
        <v>0.10638297872340426</v>
      </c>
      <c r="H47" s="326">
        <v>0</v>
      </c>
      <c r="I47" s="326">
        <v>0</v>
      </c>
      <c r="J47" s="331">
        <v>0</v>
      </c>
      <c r="K47" s="326">
        <v>0</v>
      </c>
      <c r="L47" s="380">
        <v>0</v>
      </c>
      <c r="M47" s="379">
        <v>0</v>
      </c>
      <c r="N47" s="379">
        <v>2.8571428571428571E-2</v>
      </c>
    </row>
    <row r="48" spans="1:14" ht="15" customHeight="1" x14ac:dyDescent="0.3">
      <c r="A48" s="291"/>
      <c r="C48" s="297" t="s">
        <v>439</v>
      </c>
      <c r="D48" s="329">
        <v>0</v>
      </c>
      <c r="E48" s="331">
        <v>0</v>
      </c>
      <c r="F48" s="419">
        <v>0</v>
      </c>
      <c r="G48" s="418">
        <v>0</v>
      </c>
      <c r="H48" s="326">
        <v>0</v>
      </c>
      <c r="I48" s="326">
        <v>0</v>
      </c>
      <c r="J48" s="331">
        <v>0</v>
      </c>
      <c r="K48" s="326">
        <v>0</v>
      </c>
      <c r="L48" s="380">
        <v>0</v>
      </c>
      <c r="M48" s="379">
        <v>0</v>
      </c>
      <c r="N48" s="379">
        <v>0</v>
      </c>
    </row>
    <row r="49" spans="1:14" ht="15" hidden="1" customHeight="1" x14ac:dyDescent="0.3">
      <c r="A49" s="291"/>
      <c r="B49" s="367" t="s">
        <v>140</v>
      </c>
      <c r="C49" s="370" t="s">
        <v>140</v>
      </c>
      <c r="D49" s="329"/>
      <c r="E49" s="331"/>
      <c r="F49" s="326"/>
      <c r="G49" s="331"/>
      <c r="H49" s="326"/>
      <c r="I49" s="326"/>
      <c r="J49" s="331"/>
      <c r="K49" s="326"/>
    </row>
    <row r="50" spans="1:14" s="392" customFormat="1" x14ac:dyDescent="0.3">
      <c r="A50" s="393">
        <v>6</v>
      </c>
      <c r="B50" s="393" t="s">
        <v>566</v>
      </c>
      <c r="D50" s="407"/>
      <c r="E50" s="398"/>
      <c r="F50" s="393"/>
      <c r="G50" s="398"/>
      <c r="H50" s="393"/>
      <c r="I50" s="393"/>
      <c r="J50" s="398"/>
      <c r="K50" s="393"/>
      <c r="L50" s="401"/>
      <c r="M50" s="402"/>
      <c r="N50" s="402"/>
    </row>
    <row r="51" spans="1:14" ht="15" customHeight="1" x14ac:dyDescent="0.3">
      <c r="A51" s="291"/>
      <c r="C51" s="453" t="s">
        <v>567</v>
      </c>
      <c r="D51" s="431">
        <v>0.22033898305084745</v>
      </c>
      <c r="E51" s="418">
        <v>0.14634146341463414</v>
      </c>
      <c r="F51" s="460" t="s">
        <v>588</v>
      </c>
      <c r="G51" s="418">
        <v>0.18181818181818182</v>
      </c>
      <c r="H51" s="326">
        <v>0.27358490566037735</v>
      </c>
      <c r="I51" s="460" t="s">
        <v>588</v>
      </c>
      <c r="J51" s="418">
        <v>0.23170731707317074</v>
      </c>
      <c r="K51" s="419">
        <v>0.24096385542168675</v>
      </c>
      <c r="L51" s="410">
        <v>0.31578947368421051</v>
      </c>
      <c r="M51" s="379">
        <v>0.11627906976744186</v>
      </c>
      <c r="N51" s="379">
        <v>0.15625</v>
      </c>
    </row>
    <row r="52" spans="1:14" ht="15" customHeight="1" x14ac:dyDescent="0.3">
      <c r="A52" s="291"/>
      <c r="C52" s="453" t="s">
        <v>571</v>
      </c>
      <c r="D52" s="431">
        <v>0.38418079096045199</v>
      </c>
      <c r="E52" s="418">
        <v>0.5</v>
      </c>
      <c r="F52" s="460"/>
      <c r="G52" s="418">
        <v>0.25</v>
      </c>
      <c r="H52" s="326">
        <v>0.41509433962264153</v>
      </c>
      <c r="I52" s="460"/>
      <c r="J52" s="418">
        <v>0.41463414634146339</v>
      </c>
      <c r="K52" s="419">
        <v>0.36144578313253012</v>
      </c>
      <c r="L52" s="410">
        <v>0.36842105263157893</v>
      </c>
      <c r="M52" s="379">
        <v>0.37209302325581395</v>
      </c>
      <c r="N52" s="379">
        <v>0.5</v>
      </c>
    </row>
    <row r="53" spans="1:14" ht="15" customHeight="1" x14ac:dyDescent="0.3">
      <c r="A53" s="291"/>
      <c r="C53" s="453" t="s">
        <v>568</v>
      </c>
      <c r="D53" s="431">
        <v>0.10734463276836158</v>
      </c>
      <c r="E53" s="418">
        <v>0.10975609756097561</v>
      </c>
      <c r="F53" s="460"/>
      <c r="G53" s="418">
        <v>0.20454545454545456</v>
      </c>
      <c r="H53" s="326">
        <v>9.4339622641509441E-2</v>
      </c>
      <c r="I53" s="460"/>
      <c r="J53" s="418">
        <v>0.12195121951219512</v>
      </c>
      <c r="K53" s="419">
        <v>6.0240963855421686E-2</v>
      </c>
      <c r="L53" s="410">
        <v>0</v>
      </c>
      <c r="M53" s="379">
        <v>0.23255813953488372</v>
      </c>
      <c r="N53" s="379">
        <v>6.25E-2</v>
      </c>
    </row>
    <row r="54" spans="1:14" ht="15" customHeight="1" x14ac:dyDescent="0.3">
      <c r="A54" s="291"/>
      <c r="C54" s="453" t="s">
        <v>569</v>
      </c>
      <c r="D54" s="431">
        <v>0.21468926553672316</v>
      </c>
      <c r="E54" s="418">
        <v>0.1951219512195122</v>
      </c>
      <c r="F54" s="460"/>
      <c r="G54" s="418">
        <v>0.36363636363636365</v>
      </c>
      <c r="H54" s="326">
        <v>0.11320754716981132</v>
      </c>
      <c r="I54" s="460"/>
      <c r="J54" s="418">
        <v>0.13414634146341464</v>
      </c>
      <c r="K54" s="419">
        <v>0.27710843373493976</v>
      </c>
      <c r="L54" s="410">
        <v>0.31578947368421051</v>
      </c>
      <c r="M54" s="379">
        <v>0.16279069767441862</v>
      </c>
      <c r="N54" s="379">
        <v>0.1875</v>
      </c>
    </row>
    <row r="55" spans="1:14" ht="13.8" customHeight="1" x14ac:dyDescent="0.3">
      <c r="A55" s="291"/>
      <c r="C55" s="453" t="s">
        <v>570</v>
      </c>
      <c r="D55" s="431">
        <v>7.3446327683615822E-2</v>
      </c>
      <c r="E55" s="418">
        <v>4.878048780487805E-2</v>
      </c>
      <c r="F55" s="460"/>
      <c r="G55" s="418">
        <v>0</v>
      </c>
      <c r="H55" s="326">
        <v>0.10377358490566038</v>
      </c>
      <c r="I55" s="460"/>
      <c r="J55" s="418">
        <v>9.7560975609756101E-2</v>
      </c>
      <c r="K55" s="419">
        <v>6.0240963855421686E-2</v>
      </c>
      <c r="L55" s="410">
        <v>0</v>
      </c>
      <c r="M55" s="379">
        <v>0.11627906976744186</v>
      </c>
      <c r="N55" s="379">
        <v>9.375E-2</v>
      </c>
    </row>
    <row r="56" spans="1:14" s="392" customFormat="1" x14ac:dyDescent="0.3">
      <c r="A56" s="393">
        <v>7</v>
      </c>
      <c r="B56" s="393" t="s">
        <v>572</v>
      </c>
      <c r="D56" s="407"/>
      <c r="E56" s="398"/>
      <c r="F56" s="393"/>
      <c r="G56" s="398"/>
      <c r="H56" s="393"/>
      <c r="I56" s="393"/>
      <c r="J56" s="398"/>
      <c r="K56" s="393"/>
      <c r="L56" s="401"/>
      <c r="M56" s="402"/>
      <c r="N56" s="402"/>
    </row>
    <row r="57" spans="1:14" ht="13.8" customHeight="1" x14ac:dyDescent="0.3">
      <c r="A57" s="291"/>
      <c r="C57" s="453" t="s">
        <v>567</v>
      </c>
      <c r="D57" s="431">
        <v>0.21714285714285714</v>
      </c>
      <c r="E57" s="418">
        <v>0.19753086419753085</v>
      </c>
      <c r="F57" s="460" t="s">
        <v>588</v>
      </c>
      <c r="G57" s="418">
        <v>0.19047619047619047</v>
      </c>
      <c r="H57" s="326">
        <v>0.26666666666666666</v>
      </c>
      <c r="I57" s="460" t="s">
        <v>588</v>
      </c>
      <c r="J57" s="418">
        <v>0.23170731707317074</v>
      </c>
      <c r="K57" s="419">
        <v>0.23170731707317074</v>
      </c>
      <c r="L57" s="410">
        <v>0.32142857142857145</v>
      </c>
      <c r="M57" s="379">
        <v>0.21428571428571427</v>
      </c>
      <c r="N57" s="379">
        <v>0</v>
      </c>
    </row>
    <row r="58" spans="1:14" ht="13.8" customHeight="1" x14ac:dyDescent="0.3">
      <c r="A58" s="291"/>
      <c r="C58" s="453" t="s">
        <v>571</v>
      </c>
      <c r="D58" s="431">
        <v>0.44</v>
      </c>
      <c r="E58" s="418">
        <v>0.46913580246913578</v>
      </c>
      <c r="F58" s="460"/>
      <c r="G58" s="418">
        <v>0.2857142857142857</v>
      </c>
      <c r="H58" s="326">
        <v>0.52380952380952384</v>
      </c>
      <c r="I58" s="460"/>
      <c r="J58" s="418">
        <v>0.29268292682926828</v>
      </c>
      <c r="K58" s="419">
        <v>0.64634146341463417</v>
      </c>
      <c r="L58" s="410">
        <v>0.4642857142857143</v>
      </c>
      <c r="M58" s="379">
        <v>0.54761904761904767</v>
      </c>
      <c r="N58" s="379">
        <v>0.41935483870967744</v>
      </c>
    </row>
    <row r="59" spans="1:14" ht="13.8" customHeight="1" x14ac:dyDescent="0.3">
      <c r="A59" s="291"/>
      <c r="C59" s="453" t="s">
        <v>568</v>
      </c>
      <c r="D59" s="431">
        <v>0.13142857142857142</v>
      </c>
      <c r="E59" s="418">
        <v>0.13580246913580246</v>
      </c>
      <c r="F59" s="460"/>
      <c r="G59" s="418">
        <v>0.21428571428571427</v>
      </c>
      <c r="H59" s="326">
        <v>0.11428571428571428</v>
      </c>
      <c r="I59" s="460"/>
      <c r="J59" s="418">
        <v>0.23170731707317074</v>
      </c>
      <c r="K59" s="419">
        <v>0</v>
      </c>
      <c r="L59" s="410">
        <v>0</v>
      </c>
      <c r="M59" s="379">
        <v>0.11904761904761904</v>
      </c>
      <c r="N59" s="379">
        <v>0.19354838709677419</v>
      </c>
    </row>
    <row r="60" spans="1:14" ht="13.8" customHeight="1" x14ac:dyDescent="0.3">
      <c r="A60" s="291"/>
      <c r="C60" s="453" t="s">
        <v>569</v>
      </c>
      <c r="D60" s="431">
        <v>0.1657142857142857</v>
      </c>
      <c r="E60" s="418">
        <v>0.19753086419753085</v>
      </c>
      <c r="F60" s="460"/>
      <c r="G60" s="418">
        <v>0.26190476190476192</v>
      </c>
      <c r="H60" s="326">
        <v>7.6190476190476197E-2</v>
      </c>
      <c r="I60" s="460"/>
      <c r="J60" s="418">
        <v>0.1951219512195122</v>
      </c>
      <c r="K60" s="419">
        <v>0.10975609756097561</v>
      </c>
      <c r="L60" s="410">
        <v>0.14285714285714285</v>
      </c>
      <c r="M60" s="379">
        <v>2.3809523809523808E-2</v>
      </c>
      <c r="N60" s="379">
        <v>0.29032258064516131</v>
      </c>
    </row>
    <row r="61" spans="1:14" ht="13.8" customHeight="1" x14ac:dyDescent="0.3">
      <c r="A61" s="291"/>
      <c r="C61" s="453" t="s">
        <v>570</v>
      </c>
      <c r="D61" s="431">
        <v>4.5714285714285714E-2</v>
      </c>
      <c r="E61" s="418">
        <v>0</v>
      </c>
      <c r="F61" s="460"/>
      <c r="G61" s="418">
        <v>4.7619047619047616E-2</v>
      </c>
      <c r="H61" s="326">
        <v>1.9047619047619049E-2</v>
      </c>
      <c r="I61" s="460"/>
      <c r="J61" s="418">
        <v>4.878048780487805E-2</v>
      </c>
      <c r="K61" s="419">
        <v>1.2195121951219513E-2</v>
      </c>
      <c r="L61" s="410">
        <v>7.1428571428571425E-2</v>
      </c>
      <c r="M61" s="379">
        <v>9.5238095238095233E-2</v>
      </c>
      <c r="N61" s="379">
        <v>9.6774193548387094E-2</v>
      </c>
    </row>
    <row r="62" spans="1:14" s="392" customFormat="1" x14ac:dyDescent="0.3">
      <c r="A62" s="393">
        <v>8</v>
      </c>
      <c r="B62" s="393" t="s">
        <v>573</v>
      </c>
      <c r="D62" s="407"/>
      <c r="E62" s="398"/>
      <c r="F62" s="393"/>
      <c r="G62" s="398"/>
      <c r="H62" s="393"/>
      <c r="I62" s="393"/>
      <c r="J62" s="398"/>
      <c r="K62" s="393"/>
      <c r="L62" s="401"/>
      <c r="M62" s="402"/>
      <c r="N62" s="402"/>
    </row>
    <row r="63" spans="1:14" x14ac:dyDescent="0.3">
      <c r="C63" s="454" t="s">
        <v>574</v>
      </c>
      <c r="D63" s="431">
        <v>0.19341563786008231</v>
      </c>
      <c r="E63" s="409">
        <v>0.20833333333333334</v>
      </c>
      <c r="F63" s="417">
        <v>0.23076923076923078</v>
      </c>
      <c r="G63" s="409">
        <v>0.10204081632653061</v>
      </c>
      <c r="H63" s="409">
        <v>0.20261437908496732</v>
      </c>
      <c r="I63" s="417">
        <v>0.21212121212121213</v>
      </c>
      <c r="J63" s="409">
        <v>0.17117117117117117</v>
      </c>
      <c r="K63" s="417">
        <v>0.20689655172413793</v>
      </c>
      <c r="L63" s="409">
        <v>0.14473684210526316</v>
      </c>
      <c r="M63" s="409">
        <v>0.14814814814814814</v>
      </c>
      <c r="N63" s="409">
        <v>0.17777777777777778</v>
      </c>
    </row>
    <row r="64" spans="1:14" ht="13.8" customHeight="1" x14ac:dyDescent="0.3">
      <c r="A64" s="291"/>
      <c r="C64" s="455" t="s">
        <v>575</v>
      </c>
      <c r="D64" s="431">
        <v>0.18930041152263374</v>
      </c>
      <c r="E64" s="409">
        <v>0.15625</v>
      </c>
      <c r="F64" s="417">
        <v>0.20512820512820512</v>
      </c>
      <c r="G64" s="409">
        <v>0.10204081632653061</v>
      </c>
      <c r="H64" s="409">
        <v>0.22875816993464052</v>
      </c>
      <c r="I64" s="417">
        <v>0.18181818181818182</v>
      </c>
      <c r="J64" s="409">
        <v>0.28828828828828829</v>
      </c>
      <c r="K64" s="417">
        <v>0.1206896551724138</v>
      </c>
      <c r="L64" s="409">
        <v>0.25</v>
      </c>
      <c r="M64" s="409">
        <v>1.8518518518518517E-2</v>
      </c>
      <c r="N64" s="409">
        <v>0.2</v>
      </c>
    </row>
    <row r="65" spans="1:20" ht="13.8" customHeight="1" x14ac:dyDescent="0.3">
      <c r="A65" s="291"/>
      <c r="C65" s="455" t="s">
        <v>576</v>
      </c>
      <c r="D65" s="431">
        <v>0.17695473251028807</v>
      </c>
      <c r="E65" s="409">
        <v>0.10416666666666667</v>
      </c>
      <c r="F65" s="417">
        <v>0.33333333333333331</v>
      </c>
      <c r="G65" s="409">
        <v>0.16326530612244897</v>
      </c>
      <c r="H65" s="409">
        <v>0.20915032679738563</v>
      </c>
      <c r="I65" s="417">
        <v>9.0909090909090912E-2</v>
      </c>
      <c r="J65" s="409">
        <v>0.11711711711711711</v>
      </c>
      <c r="K65" s="417">
        <v>0.25862068965517243</v>
      </c>
      <c r="L65" s="409">
        <v>0.13157894736842105</v>
      </c>
      <c r="M65" s="409">
        <v>0.20370370370370369</v>
      </c>
      <c r="N65" s="409">
        <v>0.1111111111111111</v>
      </c>
    </row>
    <row r="66" spans="1:20" ht="13.8" customHeight="1" x14ac:dyDescent="0.3">
      <c r="A66" s="291"/>
      <c r="C66" s="455" t="s">
        <v>577</v>
      </c>
      <c r="D66" s="431">
        <v>0.33333333333333331</v>
      </c>
      <c r="E66" s="409">
        <v>0.41666666666666669</v>
      </c>
      <c r="F66" s="417">
        <v>0.10256410256410256</v>
      </c>
      <c r="G66" s="409">
        <v>0.38775510204081631</v>
      </c>
      <c r="H66" s="409">
        <v>0.28758169934640521</v>
      </c>
      <c r="I66" s="417">
        <v>0.42424242424242425</v>
      </c>
      <c r="J66" s="409">
        <v>0.27027027027027029</v>
      </c>
      <c r="K66" s="417">
        <v>0.40517241379310343</v>
      </c>
      <c r="L66" s="409">
        <v>0.35526315789473684</v>
      </c>
      <c r="M66" s="409">
        <v>0.5</v>
      </c>
      <c r="N66" s="409">
        <v>0.46666666666666667</v>
      </c>
    </row>
    <row r="67" spans="1:20" ht="13.8" customHeight="1" x14ac:dyDescent="0.3">
      <c r="A67" s="291"/>
      <c r="C67" s="455" t="s">
        <v>578</v>
      </c>
      <c r="D67" s="431">
        <v>0.10699588477366255</v>
      </c>
      <c r="E67" s="409">
        <v>0.11458333333333333</v>
      </c>
      <c r="F67" s="417">
        <v>0.12820512820512819</v>
      </c>
      <c r="G67" s="409">
        <v>0.24489795918367346</v>
      </c>
      <c r="H67" s="409">
        <v>7.1895424836601302E-2</v>
      </c>
      <c r="I67" s="417">
        <v>9.0909090909090912E-2</v>
      </c>
      <c r="J67" s="409">
        <v>0.15315315315315314</v>
      </c>
      <c r="K67" s="417">
        <v>8.6206896551724137E-3</v>
      </c>
      <c r="L67" s="409">
        <v>0.11842105263157894</v>
      </c>
      <c r="M67" s="409">
        <v>0.12962962962962962</v>
      </c>
      <c r="N67" s="409">
        <v>4.4444444444444446E-2</v>
      </c>
    </row>
    <row r="68" spans="1:20" ht="13.8" customHeight="1" x14ac:dyDescent="0.3">
      <c r="A68" s="291"/>
      <c r="C68" s="455" t="s">
        <v>182</v>
      </c>
      <c r="D68" s="431">
        <v>0</v>
      </c>
      <c r="E68" s="409">
        <v>0</v>
      </c>
      <c r="F68" s="417">
        <v>0</v>
      </c>
      <c r="G68" s="409">
        <v>0</v>
      </c>
      <c r="H68" s="409">
        <v>0</v>
      </c>
      <c r="I68" s="417">
        <v>0</v>
      </c>
      <c r="J68" s="409">
        <v>0</v>
      </c>
      <c r="K68" s="417">
        <v>0</v>
      </c>
      <c r="L68" s="409">
        <v>0</v>
      </c>
      <c r="M68" s="409">
        <v>0</v>
      </c>
      <c r="N68" s="409">
        <v>0</v>
      </c>
    </row>
    <row r="69" spans="1:20" s="392" customFormat="1" x14ac:dyDescent="0.3">
      <c r="A69" s="393">
        <v>9</v>
      </c>
      <c r="B69" s="393" t="s">
        <v>579</v>
      </c>
      <c r="D69" s="407"/>
      <c r="E69" s="398"/>
      <c r="F69" s="393"/>
      <c r="G69" s="398"/>
      <c r="H69" s="393"/>
      <c r="I69" s="393"/>
      <c r="J69" s="398"/>
      <c r="K69" s="393"/>
      <c r="L69" s="401"/>
      <c r="M69" s="402"/>
      <c r="N69" s="402"/>
    </row>
    <row r="70" spans="1:20" ht="13.8" customHeight="1" x14ac:dyDescent="0.3">
      <c r="A70" s="291"/>
      <c r="C70" s="455" t="s">
        <v>580</v>
      </c>
      <c r="D70" s="431">
        <v>0</v>
      </c>
      <c r="E70" s="409">
        <v>7.792207792207792E-2</v>
      </c>
      <c r="F70" s="459" t="s">
        <v>588</v>
      </c>
      <c r="G70" s="409">
        <v>0</v>
      </c>
      <c r="H70" s="409">
        <v>6.3157894736842107E-2</v>
      </c>
      <c r="I70" s="459" t="s">
        <v>588</v>
      </c>
      <c r="J70" s="409">
        <v>6.9444444444444448E-2</v>
      </c>
      <c r="K70" s="417">
        <v>0</v>
      </c>
      <c r="L70" s="409">
        <v>0</v>
      </c>
      <c r="M70" s="409">
        <v>0</v>
      </c>
      <c r="N70" s="409">
        <v>0</v>
      </c>
    </row>
    <row r="71" spans="1:20" ht="13.8" customHeight="1" x14ac:dyDescent="0.3">
      <c r="A71" s="291"/>
      <c r="C71" s="455" t="s">
        <v>581</v>
      </c>
      <c r="D71" s="431">
        <v>0.15950920245398773</v>
      </c>
      <c r="E71" s="409">
        <v>0.22077922077922077</v>
      </c>
      <c r="F71" s="459"/>
      <c r="G71" s="409">
        <v>6.8181818181818177E-2</v>
      </c>
      <c r="H71" s="409">
        <v>0.2</v>
      </c>
      <c r="I71" s="459"/>
      <c r="J71" s="409">
        <v>0.20833333333333334</v>
      </c>
      <c r="K71" s="417">
        <v>0.14102564102564102</v>
      </c>
      <c r="L71" s="409">
        <v>1.8867924528301886E-2</v>
      </c>
      <c r="M71" s="409">
        <v>0.11904761904761904</v>
      </c>
      <c r="N71" s="409">
        <v>0.13793103448275862</v>
      </c>
    </row>
    <row r="72" spans="1:20" ht="13.8" customHeight="1" x14ac:dyDescent="0.3">
      <c r="A72" s="291"/>
      <c r="C72" s="455" t="s">
        <v>582</v>
      </c>
      <c r="D72" s="431">
        <v>0.80368098159509205</v>
      </c>
      <c r="E72" s="409">
        <v>0.77922077922077926</v>
      </c>
      <c r="F72" s="459"/>
      <c r="G72" s="409">
        <v>0.93181818181818177</v>
      </c>
      <c r="H72" s="409">
        <v>0.73684210526315785</v>
      </c>
      <c r="I72" s="459"/>
      <c r="J72" s="409">
        <v>0.79166666666666663</v>
      </c>
      <c r="K72" s="417">
        <v>0.78205128205128205</v>
      </c>
      <c r="L72" s="409">
        <v>0.98113207547169812</v>
      </c>
      <c r="M72" s="409">
        <v>0.76190476190476186</v>
      </c>
      <c r="N72" s="409">
        <v>0.86206896551724133</v>
      </c>
    </row>
    <row r="73" spans="1:20" ht="17.399999999999999" customHeight="1" x14ac:dyDescent="0.3">
      <c r="A73" s="291"/>
      <c r="C73" s="455" t="s">
        <v>583</v>
      </c>
      <c r="D73" s="431">
        <v>0</v>
      </c>
      <c r="E73" s="409">
        <v>0</v>
      </c>
      <c r="F73" s="459"/>
      <c r="G73" s="409">
        <v>0</v>
      </c>
      <c r="H73" s="409">
        <v>0</v>
      </c>
      <c r="I73" s="459"/>
      <c r="J73" s="409">
        <v>0</v>
      </c>
      <c r="K73" s="417">
        <v>0</v>
      </c>
      <c r="L73" s="409">
        <v>0</v>
      </c>
      <c r="M73" s="409">
        <v>0</v>
      </c>
      <c r="N73" s="409">
        <v>0</v>
      </c>
    </row>
    <row r="74" spans="1:20" ht="15" hidden="1" customHeight="1" x14ac:dyDescent="0.3">
      <c r="A74" s="291"/>
      <c r="B74" s="367" t="s">
        <v>140</v>
      </c>
      <c r="C74" s="370"/>
      <c r="D74" s="329"/>
      <c r="E74" s="331"/>
      <c r="F74" s="459"/>
      <c r="G74" s="331"/>
      <c r="H74" s="326"/>
      <c r="I74" s="459"/>
      <c r="J74" s="331"/>
      <c r="K74" s="326"/>
    </row>
    <row r="75" spans="1:20" s="392" customFormat="1" x14ac:dyDescent="0.3">
      <c r="A75" s="393">
        <v>10</v>
      </c>
      <c r="B75" s="393" t="s">
        <v>584</v>
      </c>
      <c r="C75" s="393"/>
      <c r="D75" s="407"/>
      <c r="E75" s="398"/>
      <c r="F75" s="393"/>
      <c r="G75" s="398"/>
      <c r="H75" s="393"/>
      <c r="I75" s="393"/>
      <c r="J75" s="398"/>
      <c r="K75" s="393"/>
      <c r="L75" s="403"/>
      <c r="M75" s="402"/>
      <c r="N75" s="402"/>
    </row>
    <row r="76" spans="1:20" ht="15" customHeight="1" x14ac:dyDescent="0.3">
      <c r="A76" s="291"/>
      <c r="C76" s="297" t="s">
        <v>458</v>
      </c>
      <c r="D76" s="329">
        <v>0.29608938547486036</v>
      </c>
      <c r="E76" s="331">
        <v>0.2839506172839506</v>
      </c>
      <c r="F76" s="458" t="s">
        <v>588</v>
      </c>
      <c r="G76" s="331">
        <v>0.53333333333333333</v>
      </c>
      <c r="H76" s="326">
        <v>0.23364485981308411</v>
      </c>
      <c r="I76" s="326">
        <v>0.17391304347826086</v>
      </c>
      <c r="J76" s="331">
        <v>0.2073170731707317</v>
      </c>
      <c r="K76" s="326">
        <v>0.37647058823529411</v>
      </c>
      <c r="L76" s="380">
        <v>0.2857142857142857</v>
      </c>
      <c r="M76" s="379">
        <v>0.27906976744186046</v>
      </c>
      <c r="N76" s="379">
        <v>9.6774193548387094E-2</v>
      </c>
    </row>
    <row r="77" spans="1:20" ht="15" customHeight="1" x14ac:dyDescent="0.3">
      <c r="A77" s="291"/>
      <c r="C77" s="394" t="s">
        <v>459</v>
      </c>
      <c r="D77" s="329">
        <v>0.59217877094972071</v>
      </c>
      <c r="E77" s="331">
        <v>0.58024691358024694</v>
      </c>
      <c r="F77" s="458"/>
      <c r="G77" s="331">
        <v>0.44444444444444442</v>
      </c>
      <c r="H77" s="326">
        <v>0.65420560747663548</v>
      </c>
      <c r="I77" s="326">
        <v>0.69565217391304346</v>
      </c>
      <c r="J77" s="331">
        <v>0.64634146341463417</v>
      </c>
      <c r="K77" s="326">
        <v>0.57647058823529407</v>
      </c>
      <c r="L77" s="380">
        <v>0.625</v>
      </c>
      <c r="M77" s="379">
        <v>0.60465116279069764</v>
      </c>
      <c r="N77" s="379">
        <v>0.64516129032258063</v>
      </c>
      <c r="O77" s="171"/>
      <c r="P77" s="171"/>
      <c r="Q77" s="171"/>
      <c r="R77" s="171"/>
      <c r="S77" s="171"/>
      <c r="T77" s="171"/>
    </row>
    <row r="78" spans="1:20" ht="19.8" customHeight="1" x14ac:dyDescent="0.3">
      <c r="A78" s="291"/>
      <c r="C78" s="394" t="s">
        <v>182</v>
      </c>
      <c r="D78" s="329">
        <v>0.11173184357541899</v>
      </c>
      <c r="E78" s="331">
        <v>0.13580246913580246</v>
      </c>
      <c r="F78" s="458"/>
      <c r="G78" s="331">
        <v>2.2222222222222223E-2</v>
      </c>
      <c r="H78" s="326">
        <v>0.11214953271028037</v>
      </c>
      <c r="I78" s="326">
        <v>0.13043478260869565</v>
      </c>
      <c r="J78" s="331">
        <v>0.14634146341463414</v>
      </c>
      <c r="K78" s="326">
        <v>4.7058823529411764E-2</v>
      </c>
      <c r="L78" s="380">
        <v>8.9285714285714288E-2</v>
      </c>
      <c r="M78" s="379">
        <v>0.11627906976744186</v>
      </c>
      <c r="N78" s="379">
        <v>0.25806451612903225</v>
      </c>
    </row>
    <row r="79" spans="1:20" ht="15" hidden="1" customHeight="1" x14ac:dyDescent="0.3">
      <c r="A79" s="291"/>
      <c r="B79" s="367" t="s">
        <v>140</v>
      </c>
      <c r="D79" s="329"/>
      <c r="E79" s="331"/>
      <c r="F79" s="326"/>
      <c r="G79" s="331"/>
      <c r="H79" s="326"/>
      <c r="I79" s="326"/>
      <c r="J79" s="331"/>
      <c r="K79" s="326"/>
    </row>
    <row r="80" spans="1:20" s="392" customFormat="1" ht="13.95" customHeight="1" x14ac:dyDescent="0.3">
      <c r="A80" s="393">
        <v>11</v>
      </c>
      <c r="B80" s="393" t="s">
        <v>585</v>
      </c>
      <c r="C80" s="393"/>
      <c r="D80" s="384"/>
      <c r="E80" s="371"/>
      <c r="F80" s="393"/>
      <c r="G80" s="371"/>
      <c r="H80" s="393"/>
      <c r="I80" s="393"/>
      <c r="J80" s="371"/>
      <c r="K80" s="393"/>
      <c r="L80" s="403"/>
      <c r="M80" s="402"/>
      <c r="N80" s="402"/>
    </row>
    <row r="81" spans="1:20" x14ac:dyDescent="0.3">
      <c r="A81" s="291"/>
      <c r="C81" s="411" t="s">
        <v>461</v>
      </c>
      <c r="D81" s="329">
        <v>0</v>
      </c>
      <c r="E81" s="331">
        <v>0</v>
      </c>
      <c r="F81" s="326">
        <v>0</v>
      </c>
      <c r="G81" s="331">
        <v>0</v>
      </c>
      <c r="H81" s="326">
        <v>0</v>
      </c>
      <c r="I81" s="326">
        <v>0</v>
      </c>
      <c r="J81" s="331">
        <v>0</v>
      </c>
      <c r="K81" s="326">
        <v>0</v>
      </c>
      <c r="L81" s="380">
        <v>0</v>
      </c>
      <c r="M81" s="379">
        <v>0</v>
      </c>
      <c r="N81" s="379">
        <v>0</v>
      </c>
    </row>
    <row r="82" spans="1:20" x14ac:dyDescent="0.3">
      <c r="A82" s="291"/>
      <c r="C82" s="411" t="s">
        <v>462</v>
      </c>
      <c r="D82" s="329">
        <v>0.62234042553191493</v>
      </c>
      <c r="E82" s="331">
        <v>0.65116279069767447</v>
      </c>
      <c r="F82" s="326">
        <v>0.61538461538461542</v>
      </c>
      <c r="G82" s="331">
        <v>0.57446808510638303</v>
      </c>
      <c r="H82" s="326">
        <v>0.66055045871559637</v>
      </c>
      <c r="I82" s="326">
        <v>0.45833333333333331</v>
      </c>
      <c r="J82" s="331">
        <v>0.61627906976744184</v>
      </c>
      <c r="K82" s="326">
        <v>0.62352941176470589</v>
      </c>
      <c r="L82" s="380">
        <v>0.51851851851851849</v>
      </c>
      <c r="M82" s="379">
        <v>0.51111111111111107</v>
      </c>
      <c r="N82" s="379">
        <v>0.5714285714285714</v>
      </c>
    </row>
    <row r="83" spans="1:20" ht="15" customHeight="1" x14ac:dyDescent="0.3">
      <c r="A83" s="291"/>
      <c r="C83" s="411" t="s">
        <v>374</v>
      </c>
      <c r="D83" s="329">
        <v>0.2978723404255319</v>
      </c>
      <c r="E83" s="331">
        <v>0.2558139534883721</v>
      </c>
      <c r="F83" s="326">
        <v>0.30769230769230771</v>
      </c>
      <c r="G83" s="331">
        <v>0.2978723404255319</v>
      </c>
      <c r="H83" s="326">
        <v>0.30275229357798167</v>
      </c>
      <c r="I83" s="326">
        <v>0.375</v>
      </c>
      <c r="J83" s="331">
        <v>0.30232558139534882</v>
      </c>
      <c r="K83" s="326">
        <v>0.31764705882352939</v>
      </c>
      <c r="L83" s="380">
        <v>0.42592592592592593</v>
      </c>
      <c r="M83" s="379">
        <v>0.42222222222222222</v>
      </c>
      <c r="N83" s="379">
        <v>0.31428571428571428</v>
      </c>
    </row>
    <row r="84" spans="1:20" ht="15" customHeight="1" x14ac:dyDescent="0.3">
      <c r="A84" s="291"/>
      <c r="C84" s="411" t="s">
        <v>463</v>
      </c>
      <c r="D84" s="329">
        <v>3.7234042553191488E-2</v>
      </c>
      <c r="E84" s="331">
        <v>3.4883720930232558E-2</v>
      </c>
      <c r="F84" s="326">
        <v>7.6923076923076927E-2</v>
      </c>
      <c r="G84" s="331">
        <v>2.1276595744680851E-2</v>
      </c>
      <c r="H84" s="326">
        <v>9.1743119266055051E-3</v>
      </c>
      <c r="I84" s="326">
        <v>0.16666666666666666</v>
      </c>
      <c r="J84" s="331">
        <v>5.8139534883720929E-2</v>
      </c>
      <c r="K84" s="326">
        <v>1.1764705882352941E-2</v>
      </c>
      <c r="L84" s="380">
        <v>1.8518518518518517E-2</v>
      </c>
      <c r="M84" s="379">
        <v>2.2222222222222223E-2</v>
      </c>
      <c r="N84" s="379">
        <v>8.5714285714285715E-2</v>
      </c>
    </row>
    <row r="85" spans="1:20" ht="15" customHeight="1" x14ac:dyDescent="0.3">
      <c r="A85" s="291"/>
      <c r="C85" s="411" t="s">
        <v>464</v>
      </c>
      <c r="D85" s="329">
        <v>4.2553191489361701E-2</v>
      </c>
      <c r="E85" s="331">
        <v>5.8139534883720929E-2</v>
      </c>
      <c r="F85" s="326">
        <v>0</v>
      </c>
      <c r="G85" s="331">
        <v>0.10638297872340426</v>
      </c>
      <c r="H85" s="326">
        <v>2.7522935779816515E-2</v>
      </c>
      <c r="I85" s="326">
        <v>0</v>
      </c>
      <c r="J85" s="331">
        <v>2.3255813953488372E-2</v>
      </c>
      <c r="K85" s="326">
        <v>4.7058823529411764E-2</v>
      </c>
      <c r="L85" s="380">
        <v>3.7037037037037035E-2</v>
      </c>
      <c r="M85" s="379">
        <v>4.4444444444444446E-2</v>
      </c>
      <c r="N85" s="379">
        <v>2.8571428571428571E-2</v>
      </c>
    </row>
    <row r="86" spans="1:20" ht="15" customHeight="1" x14ac:dyDescent="0.3">
      <c r="A86" s="291"/>
      <c r="C86" s="411" t="s">
        <v>182</v>
      </c>
      <c r="D86" s="329">
        <v>0</v>
      </c>
      <c r="E86" s="331">
        <v>0</v>
      </c>
      <c r="F86" s="326">
        <v>0</v>
      </c>
      <c r="G86" s="331">
        <v>0</v>
      </c>
      <c r="H86" s="326">
        <v>0</v>
      </c>
      <c r="I86" s="326">
        <v>0</v>
      </c>
      <c r="J86" s="331">
        <v>0</v>
      </c>
      <c r="K86" s="326">
        <v>0</v>
      </c>
      <c r="L86" s="380">
        <v>0</v>
      </c>
      <c r="M86" s="379">
        <v>0</v>
      </c>
      <c r="N86" s="379">
        <v>0</v>
      </c>
    </row>
    <row r="87" spans="1:20" ht="15" hidden="1" customHeight="1" x14ac:dyDescent="0.3">
      <c r="A87" s="291"/>
      <c r="C87" s="370" t="s">
        <v>140</v>
      </c>
      <c r="D87" s="329"/>
      <c r="E87" s="331"/>
      <c r="F87" s="326"/>
      <c r="G87" s="331"/>
      <c r="H87" s="326"/>
      <c r="I87" s="326"/>
      <c r="J87" s="331"/>
      <c r="K87" s="326"/>
    </row>
    <row r="88" spans="1:20" s="392" customFormat="1" x14ac:dyDescent="0.3">
      <c r="A88" s="393">
        <v>12</v>
      </c>
      <c r="B88" s="393" t="s">
        <v>465</v>
      </c>
      <c r="C88" s="393"/>
      <c r="D88" s="384"/>
      <c r="E88" s="371"/>
      <c r="F88" s="393"/>
      <c r="G88" s="371"/>
      <c r="H88" s="393"/>
      <c r="I88" s="393"/>
      <c r="J88" s="371"/>
      <c r="K88" s="393"/>
      <c r="L88" s="403"/>
      <c r="M88" s="402"/>
      <c r="N88" s="402"/>
    </row>
    <row r="89" spans="1:20" ht="14.4" customHeight="1" x14ac:dyDescent="0.3">
      <c r="A89" s="291"/>
      <c r="C89" s="295" t="s">
        <v>466</v>
      </c>
      <c r="D89" s="462" t="s">
        <v>393</v>
      </c>
      <c r="E89" s="463"/>
      <c r="F89" s="463"/>
      <c r="G89" s="463"/>
      <c r="H89" s="463"/>
      <c r="I89" s="463"/>
      <c r="J89" s="463"/>
      <c r="K89" s="463"/>
      <c r="L89" s="463"/>
      <c r="M89" s="463"/>
      <c r="N89" s="463"/>
      <c r="O89" s="420"/>
      <c r="P89" s="420"/>
      <c r="Q89" s="420"/>
    </row>
    <row r="90" spans="1:20" x14ac:dyDescent="0.3">
      <c r="A90" s="291"/>
      <c r="C90" s="295" t="s">
        <v>467</v>
      </c>
      <c r="D90" s="462"/>
      <c r="E90" s="463"/>
      <c r="F90" s="463"/>
      <c r="G90" s="463"/>
      <c r="H90" s="463"/>
      <c r="I90" s="463"/>
      <c r="J90" s="463"/>
      <c r="K90" s="463"/>
      <c r="L90" s="463"/>
      <c r="M90" s="463"/>
      <c r="N90" s="463"/>
      <c r="O90" s="421"/>
      <c r="P90" s="421"/>
      <c r="Q90" s="421"/>
      <c r="R90" s="171"/>
      <c r="S90" s="171"/>
      <c r="T90" s="171"/>
    </row>
    <row r="91" spans="1:20" x14ac:dyDescent="0.3">
      <c r="A91" s="291"/>
      <c r="C91" s="295" t="s">
        <v>468</v>
      </c>
      <c r="D91" s="462"/>
      <c r="E91" s="463"/>
      <c r="F91" s="463"/>
      <c r="G91" s="463"/>
      <c r="H91" s="463"/>
      <c r="I91" s="463"/>
      <c r="J91" s="463"/>
      <c r="K91" s="463"/>
      <c r="L91" s="463"/>
      <c r="M91" s="463"/>
      <c r="N91" s="463"/>
      <c r="O91" s="420"/>
      <c r="P91" s="420"/>
      <c r="Q91" s="420"/>
    </row>
    <row r="92" spans="1:20" x14ac:dyDescent="0.3">
      <c r="A92" s="291"/>
      <c r="C92" s="295" t="s">
        <v>469</v>
      </c>
      <c r="D92" s="462"/>
      <c r="E92" s="463"/>
      <c r="F92" s="463"/>
      <c r="G92" s="463"/>
      <c r="H92" s="463"/>
      <c r="I92" s="463"/>
      <c r="J92" s="463"/>
      <c r="K92" s="463"/>
      <c r="L92" s="463"/>
      <c r="M92" s="463"/>
      <c r="N92" s="463"/>
      <c r="O92" s="420"/>
      <c r="P92" s="420"/>
      <c r="Q92" s="420"/>
    </row>
    <row r="93" spans="1:20" x14ac:dyDescent="0.3">
      <c r="A93" s="291"/>
      <c r="C93" s="295" t="s">
        <v>470</v>
      </c>
      <c r="D93" s="462"/>
      <c r="E93" s="463"/>
      <c r="F93" s="463"/>
      <c r="G93" s="463"/>
      <c r="H93" s="463"/>
      <c r="I93" s="463"/>
      <c r="J93" s="463"/>
      <c r="K93" s="463"/>
      <c r="L93" s="463"/>
      <c r="M93" s="463"/>
      <c r="N93" s="463"/>
      <c r="O93" s="421"/>
      <c r="P93" s="421"/>
      <c r="Q93" s="421"/>
      <c r="R93" s="171"/>
      <c r="S93" s="171"/>
      <c r="T93" s="171"/>
    </row>
    <row r="94" spans="1:20" x14ac:dyDescent="0.3">
      <c r="A94" s="291"/>
      <c r="C94" s="320" t="s">
        <v>516</v>
      </c>
      <c r="D94" s="462"/>
      <c r="E94" s="463"/>
      <c r="F94" s="463"/>
      <c r="G94" s="463"/>
      <c r="H94" s="463"/>
      <c r="I94" s="463"/>
      <c r="J94" s="463"/>
      <c r="K94" s="463"/>
      <c r="L94" s="463"/>
      <c r="M94" s="463"/>
      <c r="N94" s="463"/>
      <c r="O94" s="421"/>
      <c r="P94" s="421"/>
      <c r="Q94" s="421"/>
      <c r="R94" s="171"/>
      <c r="S94" s="171"/>
      <c r="T94" s="171"/>
    </row>
    <row r="95" spans="1:20" x14ac:dyDescent="0.3">
      <c r="A95" s="291"/>
      <c r="C95" s="295" t="s">
        <v>182</v>
      </c>
      <c r="D95" s="462"/>
      <c r="E95" s="463"/>
      <c r="F95" s="463"/>
      <c r="G95" s="463"/>
      <c r="H95" s="463"/>
      <c r="I95" s="463"/>
      <c r="J95" s="463"/>
      <c r="K95" s="463"/>
      <c r="L95" s="463"/>
      <c r="M95" s="463"/>
      <c r="N95" s="463"/>
      <c r="O95" s="420"/>
      <c r="P95" s="420"/>
      <c r="Q95" s="420"/>
    </row>
    <row r="96" spans="1:20" ht="15" hidden="1" customHeight="1" x14ac:dyDescent="0.3">
      <c r="A96" s="291"/>
      <c r="C96" s="370" t="s">
        <v>140</v>
      </c>
      <c r="D96" s="329"/>
      <c r="E96" s="331"/>
      <c r="F96" s="326"/>
      <c r="G96" s="331"/>
      <c r="H96" s="326"/>
      <c r="I96" s="326"/>
      <c r="J96" s="331"/>
      <c r="K96" s="326"/>
    </row>
    <row r="97" spans="1:14" s="392" customFormat="1" x14ac:dyDescent="0.3">
      <c r="A97" s="393">
        <v>13</v>
      </c>
      <c r="B97" s="393" t="s">
        <v>471</v>
      </c>
      <c r="C97" s="393"/>
      <c r="D97" s="407"/>
      <c r="E97" s="398"/>
      <c r="F97" s="393"/>
      <c r="G97" s="371"/>
      <c r="H97" s="393"/>
      <c r="I97" s="393"/>
      <c r="J97" s="371"/>
      <c r="K97" s="393"/>
      <c r="L97" s="403"/>
      <c r="M97" s="402"/>
      <c r="N97" s="402"/>
    </row>
    <row r="98" spans="1:14" ht="14.55" customHeight="1" x14ac:dyDescent="0.3">
      <c r="A98" s="291"/>
      <c r="C98" s="295" t="s">
        <v>472</v>
      </c>
      <c r="D98" s="329">
        <v>0.11363636363636363</v>
      </c>
      <c r="E98" s="329">
        <v>8.5714285714285715E-2</v>
      </c>
      <c r="F98" s="458" t="s">
        <v>393</v>
      </c>
      <c r="G98" s="458" t="s">
        <v>393</v>
      </c>
      <c r="H98" s="326">
        <v>0.11428571428571428</v>
      </c>
      <c r="I98" s="458" t="s">
        <v>393</v>
      </c>
      <c r="J98" s="331">
        <v>0.22222222222222221</v>
      </c>
      <c r="K98" s="326">
        <v>0</v>
      </c>
      <c r="L98" s="458" t="s">
        <v>393</v>
      </c>
      <c r="M98" s="458" t="s">
        <v>393</v>
      </c>
      <c r="N98" s="458" t="s">
        <v>393</v>
      </c>
    </row>
    <row r="99" spans="1:14" x14ac:dyDescent="0.3">
      <c r="A99" s="291"/>
      <c r="C99" s="295" t="s">
        <v>473</v>
      </c>
      <c r="D99" s="329">
        <v>0.59090909090909094</v>
      </c>
      <c r="E99" s="329">
        <v>0.62857142857142856</v>
      </c>
      <c r="F99" s="458"/>
      <c r="G99" s="458"/>
      <c r="H99" s="326">
        <v>0.62857142857142856</v>
      </c>
      <c r="I99" s="458"/>
      <c r="J99" s="331">
        <v>0.51111111111111107</v>
      </c>
      <c r="K99" s="326">
        <v>0.67441860465116277</v>
      </c>
      <c r="L99" s="458"/>
      <c r="M99" s="458"/>
      <c r="N99" s="458"/>
    </row>
    <row r="100" spans="1:14" x14ac:dyDescent="0.3">
      <c r="A100" s="291"/>
      <c r="C100" s="295" t="s">
        <v>474</v>
      </c>
      <c r="D100" s="329">
        <v>0.20454545454545456</v>
      </c>
      <c r="E100" s="329">
        <v>0.17142857142857143</v>
      </c>
      <c r="F100" s="458"/>
      <c r="G100" s="458"/>
      <c r="H100" s="326">
        <v>0.14285714285714285</v>
      </c>
      <c r="I100" s="458"/>
      <c r="J100" s="331">
        <v>0.2</v>
      </c>
      <c r="K100" s="326">
        <v>0.20930232558139536</v>
      </c>
      <c r="L100" s="458"/>
      <c r="M100" s="458"/>
      <c r="N100" s="458"/>
    </row>
    <row r="101" spans="1:14" x14ac:dyDescent="0.3">
      <c r="A101" s="291"/>
      <c r="C101" s="320" t="s">
        <v>475</v>
      </c>
      <c r="D101" s="329">
        <v>6.8181818181818177E-2</v>
      </c>
      <c r="E101" s="329">
        <v>8.5714285714285715E-2</v>
      </c>
      <c r="F101" s="458"/>
      <c r="G101" s="458"/>
      <c r="H101" s="326">
        <v>0.11428571428571428</v>
      </c>
      <c r="I101" s="458"/>
      <c r="J101" s="331">
        <v>2.2222222222222223E-2</v>
      </c>
      <c r="K101" s="326">
        <v>0.11627906976744186</v>
      </c>
      <c r="L101" s="458"/>
      <c r="M101" s="458"/>
      <c r="N101" s="458"/>
    </row>
    <row r="102" spans="1:14" x14ac:dyDescent="0.3">
      <c r="A102" s="291"/>
      <c r="C102" s="320" t="s">
        <v>476</v>
      </c>
      <c r="D102" s="329">
        <v>0</v>
      </c>
      <c r="E102" s="329">
        <v>0</v>
      </c>
      <c r="F102" s="458"/>
      <c r="G102" s="458"/>
      <c r="H102" s="326">
        <v>0</v>
      </c>
      <c r="I102" s="458"/>
      <c r="J102" s="331">
        <v>0</v>
      </c>
      <c r="K102" s="326">
        <v>0</v>
      </c>
      <c r="L102" s="458"/>
      <c r="M102" s="458"/>
      <c r="N102" s="458"/>
    </row>
    <row r="103" spans="1:14" x14ac:dyDescent="0.3">
      <c r="A103" s="291"/>
      <c r="C103" s="320" t="s">
        <v>517</v>
      </c>
      <c r="D103" s="329">
        <v>0</v>
      </c>
      <c r="E103" s="329">
        <v>0</v>
      </c>
      <c r="F103" s="458"/>
      <c r="G103" s="458"/>
      <c r="H103" s="326">
        <v>0</v>
      </c>
      <c r="I103" s="458"/>
      <c r="J103" s="331">
        <v>0</v>
      </c>
      <c r="K103" s="326">
        <v>0</v>
      </c>
      <c r="L103" s="458"/>
      <c r="M103" s="458"/>
      <c r="N103" s="458"/>
    </row>
    <row r="104" spans="1:14" x14ac:dyDescent="0.3">
      <c r="A104" s="291"/>
      <c r="C104" s="320" t="s">
        <v>439</v>
      </c>
      <c r="D104" s="329">
        <v>0</v>
      </c>
      <c r="E104" s="329">
        <v>2.8571428571428571E-2</v>
      </c>
      <c r="F104" s="458"/>
      <c r="G104" s="458"/>
      <c r="H104" s="326">
        <v>0</v>
      </c>
      <c r="I104" s="458"/>
      <c r="J104" s="331">
        <v>0</v>
      </c>
      <c r="K104" s="326">
        <v>0</v>
      </c>
      <c r="L104" s="458"/>
      <c r="M104" s="458"/>
      <c r="N104" s="458"/>
    </row>
    <row r="105" spans="1:14" ht="15" customHeight="1" x14ac:dyDescent="0.3">
      <c r="A105" s="291"/>
      <c r="C105" s="370" t="s">
        <v>182</v>
      </c>
      <c r="D105" s="329">
        <v>2.2727272727272728E-2</v>
      </c>
      <c r="E105" s="329">
        <v>0</v>
      </c>
      <c r="F105" s="458"/>
      <c r="G105" s="458"/>
      <c r="H105" s="326">
        <v>0</v>
      </c>
      <c r="I105" s="458"/>
      <c r="J105" s="331">
        <v>4.4444444444444446E-2</v>
      </c>
      <c r="K105" s="326">
        <v>0</v>
      </c>
      <c r="L105" s="458"/>
      <c r="M105" s="458"/>
      <c r="N105" s="458"/>
    </row>
    <row r="106" spans="1:14" ht="15" hidden="1" customHeight="1" x14ac:dyDescent="0.3">
      <c r="A106" s="321"/>
      <c r="B106" s="367" t="s">
        <v>140</v>
      </c>
      <c r="C106" s="370"/>
      <c r="D106" s="330"/>
      <c r="E106" s="330"/>
      <c r="F106" s="412"/>
      <c r="G106" s="362"/>
      <c r="H106" s="362"/>
      <c r="I106" s="362"/>
      <c r="J106" s="362"/>
      <c r="K106" s="362"/>
    </row>
    <row r="107" spans="1:14" s="392" customFormat="1" x14ac:dyDescent="0.3">
      <c r="A107" s="393">
        <v>14</v>
      </c>
      <c r="B107" s="393" t="s">
        <v>587</v>
      </c>
      <c r="C107" s="393"/>
      <c r="D107" s="413"/>
      <c r="E107" s="413"/>
      <c r="G107" s="396"/>
      <c r="J107" s="372"/>
      <c r="L107" s="403"/>
      <c r="M107" s="402"/>
      <c r="N107" s="402"/>
    </row>
    <row r="108" spans="1:14" ht="16.2" customHeight="1" x14ac:dyDescent="0.3">
      <c r="A108" s="362"/>
      <c r="C108" s="370" t="s">
        <v>206</v>
      </c>
      <c r="D108" s="380">
        <v>0.95721925133689845</v>
      </c>
      <c r="E108" s="380">
        <v>0.97647058823529409</v>
      </c>
      <c r="F108" s="379">
        <v>0.83333333333333337</v>
      </c>
      <c r="G108" s="380">
        <v>0.98</v>
      </c>
      <c r="H108" s="379">
        <v>0.95370370370370372</v>
      </c>
      <c r="I108" s="457" t="s">
        <v>589</v>
      </c>
      <c r="J108" s="380">
        <v>0.98780487804878048</v>
      </c>
      <c r="K108" s="379">
        <v>0.92307692307692313</v>
      </c>
      <c r="L108" s="380">
        <v>0.98113207547169812</v>
      </c>
      <c r="M108" s="457" t="s">
        <v>589</v>
      </c>
      <c r="N108" s="457" t="s">
        <v>589</v>
      </c>
    </row>
    <row r="109" spans="1:14" x14ac:dyDescent="0.3">
      <c r="A109" s="362"/>
      <c r="C109" s="370" t="s">
        <v>207</v>
      </c>
      <c r="D109" s="380">
        <v>4.2780748663101602E-2</v>
      </c>
      <c r="E109" s="380">
        <v>2.3529411764705882E-2</v>
      </c>
      <c r="F109" s="379">
        <v>0.16666666666666666</v>
      </c>
      <c r="G109" s="380">
        <v>0.02</v>
      </c>
      <c r="H109" s="379">
        <v>4.6296296296296294E-2</v>
      </c>
      <c r="I109" s="457"/>
      <c r="J109" s="380">
        <v>1.2195121951219513E-2</v>
      </c>
      <c r="K109" s="379">
        <v>7.6923076923076927E-2</v>
      </c>
      <c r="L109" s="380">
        <v>1.8867924528301886E-2</v>
      </c>
      <c r="M109" s="457"/>
      <c r="N109" s="457"/>
    </row>
    <row r="110" spans="1:14" hidden="1" x14ac:dyDescent="0.3">
      <c r="A110" s="362"/>
      <c r="B110" s="367" t="s">
        <v>140</v>
      </c>
      <c r="D110" s="362"/>
      <c r="E110" s="362"/>
      <c r="F110" s="362"/>
      <c r="G110" s="362"/>
      <c r="H110" s="362"/>
      <c r="I110" s="362"/>
      <c r="J110" s="362"/>
      <c r="K110" s="362"/>
    </row>
    <row r="111" spans="1:14" s="392" customFormat="1" x14ac:dyDescent="0.3">
      <c r="A111" s="393">
        <v>15</v>
      </c>
      <c r="B111" s="393" t="s">
        <v>527</v>
      </c>
      <c r="C111" s="393"/>
      <c r="D111" s="388"/>
      <c r="E111" s="388"/>
      <c r="G111" s="372"/>
      <c r="J111" s="372"/>
      <c r="L111" s="403"/>
      <c r="M111" s="402"/>
      <c r="N111" s="402"/>
    </row>
    <row r="112" spans="1:14" x14ac:dyDescent="0.3">
      <c r="C112" s="370" t="s">
        <v>528</v>
      </c>
      <c r="D112" s="380">
        <v>0.18681318681318682</v>
      </c>
      <c r="E112" s="380">
        <v>0.18840579710144928</v>
      </c>
      <c r="F112" s="458" t="s">
        <v>393</v>
      </c>
      <c r="G112" s="380">
        <v>0.10810810810810811</v>
      </c>
      <c r="H112" s="379">
        <v>0.15053763440860216</v>
      </c>
      <c r="I112" s="458" t="s">
        <v>393</v>
      </c>
      <c r="J112" s="380">
        <v>0.23076923076923078</v>
      </c>
      <c r="K112" s="379">
        <v>0.15384615384615385</v>
      </c>
      <c r="L112" s="380">
        <v>3.3898305084745763E-2</v>
      </c>
      <c r="M112" s="379">
        <v>0.40909090909090912</v>
      </c>
      <c r="N112" s="379">
        <v>0.39393939393939392</v>
      </c>
    </row>
    <row r="113" spans="3:14" x14ac:dyDescent="0.3">
      <c r="C113" s="370" t="s">
        <v>529</v>
      </c>
      <c r="D113" s="380">
        <v>2.197802197802198E-2</v>
      </c>
      <c r="E113" s="380">
        <v>0</v>
      </c>
      <c r="F113" s="458"/>
      <c r="G113" s="380">
        <v>0</v>
      </c>
      <c r="H113" s="379">
        <v>4.3010752688172046E-2</v>
      </c>
      <c r="I113" s="458"/>
      <c r="J113" s="380">
        <v>5.128205128205128E-2</v>
      </c>
      <c r="K113" s="379">
        <v>0</v>
      </c>
      <c r="L113" s="380">
        <v>0</v>
      </c>
      <c r="M113" s="379">
        <v>4.5454545454545456E-2</v>
      </c>
      <c r="N113" s="379">
        <v>0</v>
      </c>
    </row>
    <row r="114" spans="3:14" x14ac:dyDescent="0.3">
      <c r="C114" s="370" t="s">
        <v>530</v>
      </c>
      <c r="D114" s="380">
        <v>0</v>
      </c>
      <c r="E114" s="380">
        <v>0</v>
      </c>
      <c r="F114" s="458"/>
      <c r="G114" s="380">
        <v>0</v>
      </c>
      <c r="H114" s="379">
        <v>0</v>
      </c>
      <c r="I114" s="458"/>
      <c r="J114" s="380">
        <v>0</v>
      </c>
      <c r="K114" s="379">
        <v>0</v>
      </c>
      <c r="L114" s="380">
        <v>0</v>
      </c>
      <c r="M114" s="379">
        <v>0</v>
      </c>
      <c r="N114" s="379">
        <v>0</v>
      </c>
    </row>
    <row r="115" spans="3:14" x14ac:dyDescent="0.3">
      <c r="C115" s="370" t="s">
        <v>531</v>
      </c>
      <c r="D115" s="380">
        <v>6.5934065934065936E-2</v>
      </c>
      <c r="E115" s="380">
        <v>5.7971014492753624E-2</v>
      </c>
      <c r="F115" s="458"/>
      <c r="G115" s="380">
        <v>4.0540540540540543E-2</v>
      </c>
      <c r="H115" s="379">
        <v>9.6774193548387094E-2</v>
      </c>
      <c r="I115" s="458"/>
      <c r="J115" s="380">
        <v>0.15384615384615385</v>
      </c>
      <c r="K115" s="379">
        <v>0</v>
      </c>
      <c r="L115" s="380">
        <v>5.0847457627118647E-2</v>
      </c>
      <c r="M115" s="379">
        <v>9.0909090909090912E-2</v>
      </c>
      <c r="N115" s="379">
        <v>0</v>
      </c>
    </row>
    <row r="116" spans="3:14" x14ac:dyDescent="0.3">
      <c r="C116" s="370" t="s">
        <v>532</v>
      </c>
      <c r="D116" s="380">
        <v>4.3956043956043959E-2</v>
      </c>
      <c r="E116" s="380">
        <v>7.2463768115942032E-2</v>
      </c>
      <c r="F116" s="458"/>
      <c r="G116" s="380">
        <v>0</v>
      </c>
      <c r="H116" s="379">
        <v>8.6021505376344093E-2</v>
      </c>
      <c r="I116" s="458"/>
      <c r="J116" s="380">
        <v>5.128205128205128E-2</v>
      </c>
      <c r="K116" s="379">
        <v>3.8461538461538464E-2</v>
      </c>
      <c r="L116" s="380">
        <v>6.7796610169491525E-2</v>
      </c>
      <c r="M116" s="379">
        <v>0</v>
      </c>
      <c r="N116" s="379">
        <v>0.21212121212121213</v>
      </c>
    </row>
    <row r="117" spans="3:14" x14ac:dyDescent="0.3">
      <c r="C117" s="370" t="s">
        <v>331</v>
      </c>
      <c r="D117" s="380">
        <v>0.67582417582417587</v>
      </c>
      <c r="E117" s="380">
        <v>0.6811594202898551</v>
      </c>
      <c r="F117" s="458"/>
      <c r="G117" s="380">
        <v>0.83783783783783783</v>
      </c>
      <c r="H117" s="379">
        <v>0.62365591397849462</v>
      </c>
      <c r="I117" s="458"/>
      <c r="J117" s="380">
        <v>0.51282051282051277</v>
      </c>
      <c r="K117" s="379">
        <v>0.79807692307692313</v>
      </c>
      <c r="L117" s="380">
        <v>0.84745762711864403</v>
      </c>
      <c r="M117" s="379">
        <v>0.45454545454545453</v>
      </c>
      <c r="N117" s="379">
        <v>0.39393939393939392</v>
      </c>
    </row>
    <row r="118" spans="3:14" x14ac:dyDescent="0.3">
      <c r="C118" s="370" t="s">
        <v>439</v>
      </c>
      <c r="D118" s="380">
        <v>5.4945054945054949E-3</v>
      </c>
      <c r="E118" s="380">
        <v>0</v>
      </c>
      <c r="F118" s="458"/>
      <c r="G118" s="380">
        <v>1.3513513513513514E-2</v>
      </c>
      <c r="H118" s="379">
        <v>0</v>
      </c>
      <c r="I118" s="458"/>
      <c r="J118" s="380">
        <v>0</v>
      </c>
      <c r="K118" s="379">
        <v>9.6153846153846159E-3</v>
      </c>
      <c r="L118" s="380">
        <v>0</v>
      </c>
      <c r="M118" s="379">
        <v>0</v>
      </c>
      <c r="N118" s="379">
        <v>0</v>
      </c>
    </row>
    <row r="119" spans="3:14" x14ac:dyDescent="0.3">
      <c r="F119" s="458"/>
      <c r="I119" s="458"/>
    </row>
  </sheetData>
  <sheetProtection password="CD4E" sheet="1" objects="1" scenarios="1"/>
  <mergeCells count="26">
    <mergeCell ref="F51:F55"/>
    <mergeCell ref="O18:U24"/>
    <mergeCell ref="I26:I31"/>
    <mergeCell ref="D89:N95"/>
    <mergeCell ref="F98:F105"/>
    <mergeCell ref="I98:I105"/>
    <mergeCell ref="N98:N105"/>
    <mergeCell ref="I51:I55"/>
    <mergeCell ref="I57:I61"/>
    <mergeCell ref="F57:F61"/>
    <mergeCell ref="F26:F31"/>
    <mergeCell ref="G26:G31"/>
    <mergeCell ref="L26:L31"/>
    <mergeCell ref="M26:M31"/>
    <mergeCell ref="N26:N31"/>
    <mergeCell ref="I108:I109"/>
    <mergeCell ref="M108:M109"/>
    <mergeCell ref="N108:N109"/>
    <mergeCell ref="F112:F119"/>
    <mergeCell ref="F70:F74"/>
    <mergeCell ref="I70:I74"/>
    <mergeCell ref="F76:F78"/>
    <mergeCell ref="G98:G105"/>
    <mergeCell ref="L98:L105"/>
    <mergeCell ref="M98:M105"/>
    <mergeCell ref="I112:I119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Y37"/>
  <sheetViews>
    <sheetView workbookViewId="0">
      <selection activeCell="B18" sqref="B18"/>
    </sheetView>
  </sheetViews>
  <sheetFormatPr defaultColWidth="11.44140625" defaultRowHeight="14.4" x14ac:dyDescent="0.3"/>
  <cols>
    <col min="2" max="2" width="50.21875" customWidth="1"/>
    <col min="5" max="5" width="34.77734375" customWidth="1"/>
    <col min="8" max="8" width="11" customWidth="1"/>
  </cols>
  <sheetData>
    <row r="1" spans="1:6" ht="15" x14ac:dyDescent="0.25">
      <c r="A1" t="s">
        <v>138</v>
      </c>
      <c r="B1" t="s">
        <v>3</v>
      </c>
      <c r="C1" t="s">
        <v>74</v>
      </c>
      <c r="D1" t="s">
        <v>9</v>
      </c>
      <c r="E1" t="s">
        <v>77</v>
      </c>
      <c r="F1" t="s">
        <v>105</v>
      </c>
    </row>
    <row r="2" spans="1:6" x14ac:dyDescent="0.3">
      <c r="A2">
        <v>1</v>
      </c>
      <c r="B2" s="445" t="s">
        <v>586</v>
      </c>
      <c r="C2" t="s">
        <v>546</v>
      </c>
      <c r="D2" t="s">
        <v>232</v>
      </c>
      <c r="E2" t="s">
        <v>335</v>
      </c>
      <c r="F2" t="s">
        <v>336</v>
      </c>
    </row>
    <row r="3" spans="1:6" s="362" customFormat="1" x14ac:dyDescent="0.3">
      <c r="A3" s="362">
        <v>2</v>
      </c>
      <c r="B3" s="393" t="s">
        <v>434</v>
      </c>
      <c r="C3" s="362" t="s">
        <v>494</v>
      </c>
      <c r="D3" s="362" t="s">
        <v>0</v>
      </c>
      <c r="E3" s="362" t="s">
        <v>334</v>
      </c>
      <c r="F3" s="362" t="s">
        <v>337</v>
      </c>
    </row>
    <row r="4" spans="1:6" x14ac:dyDescent="0.3">
      <c r="A4">
        <v>3</v>
      </c>
      <c r="B4" s="393" t="s">
        <v>440</v>
      </c>
      <c r="C4" s="143" t="s">
        <v>495</v>
      </c>
      <c r="D4" s="362" t="s">
        <v>155</v>
      </c>
      <c r="E4" s="362" t="s">
        <v>333</v>
      </c>
      <c r="F4" s="362" t="s">
        <v>338</v>
      </c>
    </row>
    <row r="5" spans="1:6" x14ac:dyDescent="0.3">
      <c r="A5">
        <v>4</v>
      </c>
      <c r="B5" s="393" t="s">
        <v>444</v>
      </c>
      <c r="C5" s="143" t="s">
        <v>496</v>
      </c>
      <c r="D5" s="362" t="s">
        <v>233</v>
      </c>
      <c r="E5" s="362" t="s">
        <v>302</v>
      </c>
      <c r="F5" s="362" t="s">
        <v>311</v>
      </c>
    </row>
    <row r="6" spans="1:6" x14ac:dyDescent="0.3">
      <c r="A6">
        <v>5</v>
      </c>
      <c r="B6" s="393" t="s">
        <v>513</v>
      </c>
      <c r="C6" s="362" t="s">
        <v>497</v>
      </c>
      <c r="D6" s="362" t="s">
        <v>234</v>
      </c>
      <c r="E6" s="362" t="s">
        <v>303</v>
      </c>
      <c r="F6" s="362" t="s">
        <v>316</v>
      </c>
    </row>
    <row r="7" spans="1:6" x14ac:dyDescent="0.3">
      <c r="A7">
        <v>6</v>
      </c>
      <c r="B7" s="393" t="s">
        <v>566</v>
      </c>
      <c r="C7" s="143" t="s">
        <v>498</v>
      </c>
      <c r="D7" s="362" t="s">
        <v>235</v>
      </c>
      <c r="E7" s="362" t="s">
        <v>304</v>
      </c>
      <c r="F7" s="362" t="s">
        <v>317</v>
      </c>
    </row>
    <row r="8" spans="1:6" x14ac:dyDescent="0.3">
      <c r="A8">
        <v>7</v>
      </c>
      <c r="B8" s="393" t="s">
        <v>572</v>
      </c>
      <c r="C8" s="143" t="s">
        <v>499</v>
      </c>
      <c r="D8" s="362" t="s">
        <v>236</v>
      </c>
      <c r="E8" s="362" t="s">
        <v>310</v>
      </c>
      <c r="F8" s="362" t="s">
        <v>318</v>
      </c>
    </row>
    <row r="9" spans="1:6" ht="15" customHeight="1" x14ac:dyDescent="0.3">
      <c r="A9">
        <v>8</v>
      </c>
      <c r="B9" s="393" t="s">
        <v>573</v>
      </c>
      <c r="C9" s="362" t="s">
        <v>500</v>
      </c>
      <c r="D9" s="362" t="s">
        <v>237</v>
      </c>
    </row>
    <row r="10" spans="1:6" x14ac:dyDescent="0.3">
      <c r="A10">
        <v>9</v>
      </c>
      <c r="B10" s="393" t="s">
        <v>579</v>
      </c>
      <c r="C10" s="143" t="s">
        <v>541</v>
      </c>
      <c r="D10" s="313" t="s">
        <v>491</v>
      </c>
      <c r="E10" s="362"/>
      <c r="F10" s="362"/>
    </row>
    <row r="11" spans="1:6" ht="43.2" x14ac:dyDescent="0.3">
      <c r="A11">
        <v>10</v>
      </c>
      <c r="B11" s="393" t="s">
        <v>584</v>
      </c>
      <c r="C11" s="362" t="s">
        <v>501</v>
      </c>
      <c r="D11" s="405" t="s">
        <v>492</v>
      </c>
      <c r="E11" s="362"/>
      <c r="F11" s="362"/>
    </row>
    <row r="12" spans="1:6" ht="15" customHeight="1" x14ac:dyDescent="0.3">
      <c r="A12">
        <v>11</v>
      </c>
      <c r="B12" s="393" t="s">
        <v>585</v>
      </c>
      <c r="C12" s="362" t="s">
        <v>502</v>
      </c>
      <c r="D12" s="406" t="s">
        <v>493</v>
      </c>
      <c r="E12" s="362"/>
      <c r="F12" s="362"/>
    </row>
    <row r="13" spans="1:6" x14ac:dyDescent="0.3">
      <c r="A13">
        <v>12</v>
      </c>
      <c r="B13" s="393" t="s">
        <v>465</v>
      </c>
      <c r="C13" t="s">
        <v>542</v>
      </c>
      <c r="D13" s="406"/>
    </row>
    <row r="14" spans="1:6" x14ac:dyDescent="0.3">
      <c r="A14">
        <v>13</v>
      </c>
      <c r="B14" s="393" t="s">
        <v>471</v>
      </c>
      <c r="C14" t="s">
        <v>543</v>
      </c>
    </row>
    <row r="15" spans="1:6" ht="15" customHeight="1" x14ac:dyDescent="0.3">
      <c r="A15">
        <v>14</v>
      </c>
      <c r="B15" s="393" t="s">
        <v>587</v>
      </c>
      <c r="C15" t="s">
        <v>544</v>
      </c>
    </row>
    <row r="16" spans="1:6" x14ac:dyDescent="0.3">
      <c r="A16">
        <v>15</v>
      </c>
      <c r="B16" s="393" t="s">
        <v>527</v>
      </c>
      <c r="C16" t="s">
        <v>545</v>
      </c>
    </row>
    <row r="17" spans="1:25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" x14ac:dyDescent="0.25">
      <c r="A18" s="4"/>
      <c r="B18" s="44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5" x14ac:dyDescent="0.25">
      <c r="A19" s="4"/>
      <c r="B19" s="44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" x14ac:dyDescent="0.25">
      <c r="A20" s="4"/>
      <c r="B20" s="446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" x14ac:dyDescent="0.25">
      <c r="A21" s="4"/>
      <c r="B21" s="44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30" spans="1:25" x14ac:dyDescent="0.3">
      <c r="B30" t="s">
        <v>140</v>
      </c>
    </row>
    <row r="37" spans="2:2" x14ac:dyDescent="0.3">
      <c r="B37" t="s">
        <v>140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14"/>
  <sheetViews>
    <sheetView showGridLines="0" showRowColHeaders="0" workbookViewId="0">
      <selection activeCell="D17" sqref="D17"/>
    </sheetView>
  </sheetViews>
  <sheetFormatPr defaultColWidth="8.77734375" defaultRowHeight="14.4" x14ac:dyDescent="0.3"/>
  <cols>
    <col min="1" max="1" width="5.77734375" style="368" customWidth="1"/>
    <col min="2" max="2" width="0.77734375" style="367" customWidth="1"/>
    <col min="3" max="3" width="30.21875" style="394" customWidth="1"/>
    <col min="4" max="5" width="10.6640625" style="311" customWidth="1"/>
    <col min="6" max="6" width="10.6640625" style="368" customWidth="1"/>
    <col min="7" max="7" width="10.6640625" style="312" customWidth="1"/>
    <col min="8" max="9" width="10.6640625" style="368" customWidth="1"/>
    <col min="10" max="10" width="10.6640625" style="312" customWidth="1"/>
    <col min="11" max="11" width="10.6640625" style="368" customWidth="1"/>
    <col min="12" max="12" width="10.6640625" style="397" customWidth="1"/>
    <col min="13" max="14" width="10.6640625" style="322" customWidth="1"/>
    <col min="15" max="16384" width="8.77734375" style="368"/>
  </cols>
  <sheetData>
    <row r="1" spans="1:14" s="281" customFormat="1" ht="30.75" customHeight="1" x14ac:dyDescent="0.3">
      <c r="A1" s="281" t="s">
        <v>6</v>
      </c>
      <c r="B1" s="303" t="s">
        <v>139</v>
      </c>
      <c r="C1" s="300"/>
      <c r="D1" s="301" t="s">
        <v>232</v>
      </c>
      <c r="E1" s="305" t="s">
        <v>0</v>
      </c>
      <c r="F1" s="302" t="s">
        <v>155</v>
      </c>
      <c r="G1" s="313" t="s">
        <v>233</v>
      </c>
      <c r="H1" s="302" t="s">
        <v>234</v>
      </c>
      <c r="I1" s="302" t="s">
        <v>235</v>
      </c>
      <c r="J1" s="313" t="s">
        <v>236</v>
      </c>
      <c r="K1" s="302" t="s">
        <v>237</v>
      </c>
      <c r="L1" s="313" t="s">
        <v>491</v>
      </c>
      <c r="M1" s="405" t="s">
        <v>492</v>
      </c>
      <c r="N1" s="406" t="s">
        <v>493</v>
      </c>
    </row>
    <row r="2" spans="1:14" s="287" customFormat="1" ht="14.55" x14ac:dyDescent="0.35">
      <c r="A2" s="282" t="s">
        <v>4</v>
      </c>
      <c r="B2" s="282" t="s">
        <v>3</v>
      </c>
      <c r="C2" s="282"/>
      <c r="D2" s="306" t="s">
        <v>112</v>
      </c>
      <c r="E2" s="306" t="s">
        <v>0</v>
      </c>
      <c r="F2" s="299" t="s">
        <v>155</v>
      </c>
      <c r="G2" s="306" t="s">
        <v>107</v>
      </c>
      <c r="H2" s="299" t="s">
        <v>108</v>
      </c>
      <c r="I2" s="299" t="s">
        <v>109</v>
      </c>
      <c r="J2" s="306" t="s">
        <v>110</v>
      </c>
      <c r="K2" s="299" t="s">
        <v>111</v>
      </c>
      <c r="L2" s="399"/>
      <c r="M2" s="400"/>
      <c r="N2" s="400"/>
    </row>
    <row r="3" spans="1:14" s="287" customFormat="1" ht="14.55" hidden="1" x14ac:dyDescent="0.35">
      <c r="A3" s="282">
        <v>154</v>
      </c>
      <c r="B3" s="282"/>
      <c r="C3" s="282"/>
      <c r="D3" s="307" t="s">
        <v>112</v>
      </c>
      <c r="E3" s="307" t="s">
        <v>0</v>
      </c>
      <c r="F3" s="283" t="s">
        <v>118</v>
      </c>
      <c r="G3" s="314" t="s">
        <v>119</v>
      </c>
      <c r="H3" s="285" t="s">
        <v>120</v>
      </c>
      <c r="I3" s="285" t="s">
        <v>121</v>
      </c>
      <c r="J3" s="315" t="s">
        <v>122</v>
      </c>
      <c r="K3" s="286" t="s">
        <v>123</v>
      </c>
      <c r="L3" s="399"/>
      <c r="M3" s="400"/>
      <c r="N3" s="400"/>
    </row>
    <row r="4" spans="1:14" s="287" customFormat="1" ht="14.55" hidden="1" x14ac:dyDescent="0.35">
      <c r="A4" s="282"/>
      <c r="B4" s="282"/>
      <c r="C4" s="282"/>
      <c r="D4" s="307"/>
      <c r="E4" s="307"/>
      <c r="F4" s="283" t="s">
        <v>124</v>
      </c>
      <c r="G4" s="314"/>
      <c r="H4" s="284" t="s">
        <v>125</v>
      </c>
      <c r="I4" s="284" t="s">
        <v>126</v>
      </c>
      <c r="J4" s="315" t="s">
        <v>127</v>
      </c>
      <c r="K4" s="286" t="s">
        <v>128</v>
      </c>
      <c r="L4" s="399"/>
      <c r="M4" s="400"/>
      <c r="N4" s="400"/>
    </row>
    <row r="5" spans="1:14" s="287" customFormat="1" ht="14.55" hidden="1" x14ac:dyDescent="0.35">
      <c r="A5" s="282"/>
      <c r="B5" s="282"/>
      <c r="C5" s="282"/>
      <c r="D5" s="307"/>
      <c r="E5" s="307"/>
      <c r="F5" s="283" t="s">
        <v>129</v>
      </c>
      <c r="G5" s="314"/>
      <c r="H5" s="284" t="s">
        <v>130</v>
      </c>
      <c r="I5" s="284" t="s">
        <v>131</v>
      </c>
      <c r="J5" s="316" t="s">
        <v>132</v>
      </c>
      <c r="K5" s="286" t="s">
        <v>133</v>
      </c>
      <c r="L5" s="399"/>
      <c r="M5" s="400"/>
      <c r="N5" s="400"/>
    </row>
    <row r="6" spans="1:14" s="287" customFormat="1" ht="14.55" hidden="1" x14ac:dyDescent="0.35">
      <c r="A6" s="282"/>
      <c r="B6" s="282"/>
      <c r="C6" s="282"/>
      <c r="D6" s="307"/>
      <c r="E6" s="307"/>
      <c r="F6" s="288"/>
      <c r="G6" s="314"/>
      <c r="H6" s="288"/>
      <c r="I6" s="288"/>
      <c r="J6" s="314"/>
      <c r="K6" s="288" t="s">
        <v>134</v>
      </c>
      <c r="L6" s="399"/>
      <c r="M6" s="400"/>
      <c r="N6" s="400"/>
    </row>
    <row r="7" spans="1:14" s="287" customFormat="1" ht="14.55" hidden="1" x14ac:dyDescent="0.35">
      <c r="A7" s="282"/>
      <c r="B7" s="282"/>
      <c r="C7" s="282"/>
      <c r="D7" s="307"/>
      <c r="E7" s="307"/>
      <c r="F7" s="288"/>
      <c r="G7" s="314"/>
      <c r="H7" s="288"/>
      <c r="I7" s="288"/>
      <c r="J7" s="314"/>
      <c r="K7" s="288" t="s">
        <v>135</v>
      </c>
      <c r="L7" s="399"/>
      <c r="M7" s="400"/>
      <c r="N7" s="400"/>
    </row>
    <row r="8" spans="1:14" s="287" customFormat="1" ht="14.55" hidden="1" x14ac:dyDescent="0.35">
      <c r="A8" s="282"/>
      <c r="B8" s="282"/>
      <c r="C8" s="282"/>
      <c r="D8" s="308"/>
      <c r="E8" s="308"/>
      <c r="F8" s="288"/>
      <c r="G8" s="314"/>
      <c r="H8" s="288"/>
      <c r="I8" s="288"/>
      <c r="J8" s="314"/>
      <c r="K8" s="288" t="s">
        <v>136</v>
      </c>
      <c r="L8" s="399"/>
      <c r="M8" s="400"/>
      <c r="N8" s="400"/>
    </row>
    <row r="9" spans="1:14" s="392" customFormat="1" x14ac:dyDescent="0.3">
      <c r="A9" s="393">
        <v>1</v>
      </c>
      <c r="B9" s="393" t="s">
        <v>507</v>
      </c>
      <c r="C9" s="393"/>
      <c r="D9" s="398"/>
      <c r="E9" s="398"/>
      <c r="F9" s="393"/>
      <c r="G9" s="398"/>
      <c r="H9" s="393"/>
      <c r="I9" s="393"/>
      <c r="J9" s="398"/>
      <c r="K9" s="393"/>
      <c r="L9" s="401"/>
      <c r="M9" s="402"/>
      <c r="N9" s="402"/>
    </row>
    <row r="10" spans="1:14" x14ac:dyDescent="0.3">
      <c r="A10" s="291"/>
      <c r="C10" s="370" t="s">
        <v>508</v>
      </c>
      <c r="D10" s="329">
        <v>0.45021645021645024</v>
      </c>
      <c r="E10" s="329">
        <v>0.26829268292682928</v>
      </c>
      <c r="F10" s="327">
        <v>0.47058823529411764</v>
      </c>
      <c r="G10" s="329">
        <v>0.58620689655172409</v>
      </c>
      <c r="H10" s="327">
        <v>0.37190082644628097</v>
      </c>
      <c r="I10" s="327">
        <v>0.31818181818181818</v>
      </c>
      <c r="J10" s="329">
        <v>0.48351648351648352</v>
      </c>
      <c r="K10" s="327">
        <v>0.42857142857142855</v>
      </c>
      <c r="L10" s="380">
        <v>0.34722222222222221</v>
      </c>
      <c r="M10" s="379">
        <v>0.7</v>
      </c>
      <c r="N10" s="379">
        <v>0.59183673469387754</v>
      </c>
    </row>
    <row r="11" spans="1:14" x14ac:dyDescent="0.3">
      <c r="A11" s="291"/>
      <c r="C11" s="370" t="s">
        <v>509</v>
      </c>
      <c r="D11" s="329">
        <v>0.36796536796536794</v>
      </c>
      <c r="E11" s="329">
        <v>0.47560975609756095</v>
      </c>
      <c r="F11" s="327">
        <v>0.47058823529411764</v>
      </c>
      <c r="G11" s="329">
        <v>0.28735632183908044</v>
      </c>
      <c r="H11" s="327">
        <v>0.42148760330578511</v>
      </c>
      <c r="I11" s="327">
        <v>0.40909090909090912</v>
      </c>
      <c r="J11" s="329">
        <v>0.31868131868131866</v>
      </c>
      <c r="K11" s="327">
        <v>0.4</v>
      </c>
      <c r="L11" s="380">
        <v>0.3888888888888889</v>
      </c>
      <c r="M11" s="379">
        <v>0.22</v>
      </c>
      <c r="N11" s="379">
        <v>0.30612244897959184</v>
      </c>
    </row>
    <row r="12" spans="1:14" x14ac:dyDescent="0.3">
      <c r="A12" s="291"/>
      <c r="C12" s="370" t="s">
        <v>510</v>
      </c>
      <c r="D12" s="329">
        <v>8.2251082251082255E-2</v>
      </c>
      <c r="E12" s="329">
        <v>9.7560975609756101E-2</v>
      </c>
      <c r="F12" s="327">
        <v>1.9607843137254902E-2</v>
      </c>
      <c r="G12" s="329">
        <v>0.12643678160919541</v>
      </c>
      <c r="H12" s="327">
        <v>4.1322314049586778E-2</v>
      </c>
      <c r="I12" s="327">
        <v>0.13636363636363635</v>
      </c>
      <c r="J12" s="329">
        <v>0.12087912087912088</v>
      </c>
      <c r="K12" s="327">
        <v>5.7142857142857141E-2</v>
      </c>
      <c r="L12" s="380">
        <v>0.15277777777777779</v>
      </c>
      <c r="M12" s="379">
        <v>0.08</v>
      </c>
      <c r="N12" s="379">
        <v>0</v>
      </c>
    </row>
    <row r="13" spans="1:14" x14ac:dyDescent="0.3">
      <c r="A13" s="291"/>
      <c r="C13" s="370" t="s">
        <v>511</v>
      </c>
      <c r="D13" s="329">
        <v>3.4632034632034632E-2</v>
      </c>
      <c r="E13" s="329">
        <v>7.3170731707317069E-2</v>
      </c>
      <c r="F13" s="327">
        <v>0</v>
      </c>
      <c r="G13" s="329">
        <v>0</v>
      </c>
      <c r="H13" s="327">
        <v>6.6115702479338845E-2</v>
      </c>
      <c r="I13" s="327">
        <v>0</v>
      </c>
      <c r="J13" s="329">
        <v>0</v>
      </c>
      <c r="K13" s="327">
        <v>5.7142857142857141E-2</v>
      </c>
      <c r="L13" s="380">
        <v>5.5555555555555552E-2</v>
      </c>
      <c r="M13" s="379">
        <v>0</v>
      </c>
      <c r="N13" s="379">
        <v>0</v>
      </c>
    </row>
    <row r="14" spans="1:14" ht="15" customHeight="1" x14ac:dyDescent="0.3">
      <c r="A14" s="291"/>
      <c r="C14" s="370" t="s">
        <v>512</v>
      </c>
      <c r="D14" s="329">
        <v>6.4935064935064929E-2</v>
      </c>
      <c r="E14" s="329">
        <v>8.5365853658536592E-2</v>
      </c>
      <c r="F14" s="327">
        <v>3.9215686274509803E-2</v>
      </c>
      <c r="G14" s="329">
        <v>0</v>
      </c>
      <c r="H14" s="327">
        <v>9.9173553719008267E-2</v>
      </c>
      <c r="I14" s="327">
        <v>0.13636363636363635</v>
      </c>
      <c r="J14" s="329">
        <v>7.6923076923076927E-2</v>
      </c>
      <c r="K14" s="327">
        <v>5.7142857142857141E-2</v>
      </c>
      <c r="L14" s="380">
        <v>5.5555555555555552E-2</v>
      </c>
      <c r="M14" s="379">
        <v>0</v>
      </c>
      <c r="N14" s="379">
        <v>0.10204081632653061</v>
      </c>
    </row>
    <row r="15" spans="1:14" ht="15" hidden="1" customHeight="1" x14ac:dyDescent="0.35">
      <c r="A15" s="291"/>
      <c r="B15" s="367" t="s">
        <v>140</v>
      </c>
      <c r="C15" s="370" t="s">
        <v>140</v>
      </c>
      <c r="D15" s="329"/>
      <c r="E15" s="329"/>
      <c r="F15" s="327"/>
      <c r="G15" s="329"/>
      <c r="H15" s="327"/>
      <c r="I15" s="327"/>
      <c r="J15" s="329"/>
      <c r="K15" s="327"/>
    </row>
    <row r="16" spans="1:14" s="392" customFormat="1" x14ac:dyDescent="0.3">
      <c r="A16" s="393">
        <v>2</v>
      </c>
      <c r="B16" s="393" t="s">
        <v>434</v>
      </c>
      <c r="C16" s="393"/>
      <c r="D16" s="407"/>
      <c r="E16" s="398"/>
      <c r="F16" s="393"/>
      <c r="G16" s="398"/>
      <c r="H16" s="393"/>
      <c r="I16" s="393"/>
      <c r="J16" s="398"/>
      <c r="K16" s="393"/>
      <c r="L16" s="401"/>
      <c r="M16" s="402"/>
      <c r="N16" s="402"/>
    </row>
    <row r="17" spans="1:22" ht="15" customHeight="1" x14ac:dyDescent="0.3">
      <c r="A17" s="294"/>
      <c r="C17" s="394" t="s">
        <v>435</v>
      </c>
      <c r="D17" s="329">
        <v>0.45402298850574702</v>
      </c>
      <c r="E17" s="329">
        <v>0.40625</v>
      </c>
      <c r="F17" s="409">
        <v>0.40476190476190477</v>
      </c>
      <c r="G17" s="329">
        <v>0.55844155844155841</v>
      </c>
      <c r="H17" s="409">
        <v>0.42352941176470588</v>
      </c>
      <c r="I17" s="409">
        <v>0</v>
      </c>
      <c r="J17" s="329">
        <v>0.48484848484848486</v>
      </c>
      <c r="K17" s="409">
        <v>0.43518518518518517</v>
      </c>
      <c r="L17" s="380">
        <v>0.30909090909090908</v>
      </c>
      <c r="M17" s="410">
        <v>0.61904761904761907</v>
      </c>
      <c r="N17" s="408">
        <v>0.42499999999999999</v>
      </c>
      <c r="O17" s="243"/>
      <c r="P17" s="243"/>
      <c r="Q17" s="243"/>
      <c r="R17" s="243"/>
      <c r="S17" s="243"/>
      <c r="T17" s="243"/>
      <c r="U17" s="243"/>
      <c r="V17" s="243"/>
    </row>
    <row r="18" spans="1:22" x14ac:dyDescent="0.3">
      <c r="A18" s="294"/>
      <c r="C18" s="394" t="s">
        <v>436</v>
      </c>
      <c r="D18" s="329">
        <v>0.5</v>
      </c>
      <c r="E18" s="329">
        <v>0.546875</v>
      </c>
      <c r="F18" s="409">
        <v>0.45238095238095238</v>
      </c>
      <c r="G18" s="329">
        <v>0.44155844155844154</v>
      </c>
      <c r="H18" s="409">
        <v>0.57647058823529407</v>
      </c>
      <c r="I18" s="409">
        <v>0.33333333333333331</v>
      </c>
      <c r="J18" s="329">
        <v>0.37878787878787878</v>
      </c>
      <c r="K18" s="409">
        <v>0.57407407407407407</v>
      </c>
      <c r="L18" s="380">
        <v>0.50909090909090904</v>
      </c>
      <c r="M18" s="410">
        <v>0.54761904761904767</v>
      </c>
      <c r="N18" s="408">
        <v>0.625</v>
      </c>
      <c r="O18" s="461"/>
      <c r="P18" s="461"/>
      <c r="Q18" s="461"/>
      <c r="R18" s="461"/>
      <c r="S18" s="461"/>
      <c r="T18" s="461"/>
      <c r="U18" s="461"/>
      <c r="V18" s="243"/>
    </row>
    <row r="19" spans="1:22" x14ac:dyDescent="0.3">
      <c r="A19" s="294"/>
      <c r="C19" s="394" t="s">
        <v>437</v>
      </c>
      <c r="D19" s="329">
        <v>0.60344827586206895</v>
      </c>
      <c r="E19" s="329">
        <v>0.578125</v>
      </c>
      <c r="F19" s="409">
        <v>0.66666666666666663</v>
      </c>
      <c r="G19" s="329">
        <v>0.58441558441558439</v>
      </c>
      <c r="H19" s="409">
        <v>0.6588235294117647</v>
      </c>
      <c r="I19" s="409">
        <v>0.33333333333333331</v>
      </c>
      <c r="J19" s="329">
        <v>0.51515151515151514</v>
      </c>
      <c r="K19" s="409">
        <v>0.65740740740740744</v>
      </c>
      <c r="L19" s="380">
        <v>0.69090909090909092</v>
      </c>
      <c r="M19" s="410">
        <v>0.5</v>
      </c>
      <c r="N19" s="408">
        <v>0.77500000000000002</v>
      </c>
      <c r="O19" s="461"/>
      <c r="P19" s="461"/>
      <c r="Q19" s="461"/>
      <c r="R19" s="461"/>
      <c r="S19" s="461"/>
      <c r="T19" s="461"/>
      <c r="U19" s="461"/>
      <c r="V19" s="243"/>
    </row>
    <row r="20" spans="1:22" x14ac:dyDescent="0.3">
      <c r="A20" s="294"/>
      <c r="C20" s="370" t="s">
        <v>438</v>
      </c>
      <c r="D20" s="329">
        <v>7.4712643678160925E-2</v>
      </c>
      <c r="E20" s="329">
        <v>4.6875E-2</v>
      </c>
      <c r="F20" s="409">
        <v>7.1428571428571425E-2</v>
      </c>
      <c r="G20" s="329">
        <v>7.792207792207792E-2</v>
      </c>
      <c r="H20" s="409">
        <v>8.2352941176470587E-2</v>
      </c>
      <c r="I20" s="409">
        <v>0</v>
      </c>
      <c r="J20" s="329">
        <v>4.5454545454545456E-2</v>
      </c>
      <c r="K20" s="409">
        <v>9.2592592592592587E-2</v>
      </c>
      <c r="L20" s="380">
        <v>7.2727272727272724E-2</v>
      </c>
      <c r="M20" s="410">
        <v>0</v>
      </c>
      <c r="N20" s="408">
        <v>0.05</v>
      </c>
      <c r="O20" s="461"/>
      <c r="P20" s="461"/>
      <c r="Q20" s="461"/>
      <c r="R20" s="461"/>
      <c r="S20" s="461"/>
      <c r="T20" s="461"/>
      <c r="U20" s="461"/>
      <c r="V20" s="243"/>
    </row>
    <row r="21" spans="1:22" x14ac:dyDescent="0.3">
      <c r="A21" s="294"/>
      <c r="C21" s="394" t="s">
        <v>173</v>
      </c>
      <c r="D21" s="329">
        <v>4.0229885057471264E-2</v>
      </c>
      <c r="E21" s="329">
        <v>9.375E-2</v>
      </c>
      <c r="F21" s="409">
        <v>2.3809523809523808E-2</v>
      </c>
      <c r="G21" s="329">
        <v>3.896103896103896E-2</v>
      </c>
      <c r="H21" s="409">
        <v>0</v>
      </c>
      <c r="I21" s="409">
        <v>0.33333333333333331</v>
      </c>
      <c r="J21" s="329">
        <v>4.5454545454545456E-2</v>
      </c>
      <c r="K21" s="409">
        <v>3.7037037037037035E-2</v>
      </c>
      <c r="L21" s="380">
        <v>5.4545454545454543E-2</v>
      </c>
      <c r="M21" s="410">
        <v>4.7619047619047616E-2</v>
      </c>
      <c r="N21" s="408">
        <v>0</v>
      </c>
      <c r="O21" s="461"/>
      <c r="P21" s="461"/>
      <c r="Q21" s="461"/>
      <c r="R21" s="461"/>
      <c r="S21" s="461"/>
      <c r="T21" s="461"/>
      <c r="U21" s="461"/>
      <c r="V21" s="243"/>
    </row>
    <row r="22" spans="1:22" x14ac:dyDescent="0.3">
      <c r="A22" s="294"/>
      <c r="C22" s="394" t="s">
        <v>182</v>
      </c>
      <c r="D22" s="329">
        <v>0</v>
      </c>
      <c r="E22" s="329">
        <v>0</v>
      </c>
      <c r="F22" s="409">
        <v>0</v>
      </c>
      <c r="G22" s="329">
        <v>0</v>
      </c>
      <c r="H22" s="409">
        <v>0</v>
      </c>
      <c r="I22" s="409">
        <v>0</v>
      </c>
      <c r="J22" s="329">
        <v>0</v>
      </c>
      <c r="K22" s="409">
        <v>0</v>
      </c>
      <c r="L22" s="380">
        <v>0</v>
      </c>
      <c r="M22" s="410">
        <v>0</v>
      </c>
      <c r="N22" s="408">
        <v>0</v>
      </c>
      <c r="O22" s="461"/>
      <c r="P22" s="461"/>
      <c r="Q22" s="461"/>
      <c r="R22" s="461"/>
      <c r="S22" s="461"/>
      <c r="T22" s="461"/>
      <c r="U22" s="461"/>
      <c r="V22" s="243"/>
    </row>
    <row r="23" spans="1:22" x14ac:dyDescent="0.3">
      <c r="A23" s="294"/>
      <c r="C23" s="394" t="s">
        <v>439</v>
      </c>
      <c r="D23" s="329">
        <v>0</v>
      </c>
      <c r="E23" s="329">
        <v>0</v>
      </c>
      <c r="F23" s="409">
        <v>0</v>
      </c>
      <c r="G23" s="329">
        <v>0</v>
      </c>
      <c r="H23" s="409">
        <v>0</v>
      </c>
      <c r="I23" s="409">
        <v>0</v>
      </c>
      <c r="J23" s="329">
        <v>0</v>
      </c>
      <c r="K23" s="409">
        <v>0</v>
      </c>
      <c r="L23" s="380">
        <v>0</v>
      </c>
      <c r="M23" s="410">
        <v>0</v>
      </c>
      <c r="N23" s="408">
        <v>0</v>
      </c>
      <c r="O23" s="461"/>
      <c r="P23" s="461"/>
      <c r="Q23" s="461"/>
      <c r="R23" s="461"/>
      <c r="S23" s="461"/>
      <c r="T23" s="461"/>
      <c r="U23" s="461"/>
      <c r="V23" s="243"/>
    </row>
    <row r="24" spans="1:22" ht="15" hidden="1" customHeight="1" x14ac:dyDescent="0.35">
      <c r="A24" s="317"/>
      <c r="B24" s="367" t="s">
        <v>140</v>
      </c>
      <c r="D24" s="336"/>
      <c r="E24" s="336"/>
      <c r="F24" s="338"/>
      <c r="G24" s="336"/>
      <c r="H24" s="338"/>
      <c r="I24" s="338"/>
      <c r="J24" s="339"/>
      <c r="K24" s="338"/>
      <c r="N24" s="404"/>
      <c r="O24" s="461"/>
      <c r="P24" s="461"/>
      <c r="Q24" s="461"/>
      <c r="R24" s="461"/>
      <c r="S24" s="461"/>
      <c r="T24" s="461"/>
      <c r="U24" s="461"/>
      <c r="V24" s="243"/>
    </row>
    <row r="25" spans="1:22" s="392" customFormat="1" x14ac:dyDescent="0.3">
      <c r="A25" s="393">
        <v>3</v>
      </c>
      <c r="B25" s="393" t="s">
        <v>440</v>
      </c>
      <c r="C25" s="393"/>
      <c r="D25" s="407"/>
      <c r="E25" s="371"/>
      <c r="F25" s="393"/>
      <c r="G25" s="371"/>
      <c r="H25" s="393"/>
      <c r="I25" s="393"/>
      <c r="J25" s="371"/>
      <c r="K25" s="393"/>
      <c r="L25" s="403"/>
      <c r="M25" s="402"/>
      <c r="N25" s="402"/>
    </row>
    <row r="26" spans="1:22" ht="15" customHeight="1" x14ac:dyDescent="0.3">
      <c r="A26" s="317"/>
      <c r="C26" s="394" t="s">
        <v>346</v>
      </c>
      <c r="D26" s="431">
        <v>0.49342105263157893</v>
      </c>
      <c r="E26" s="409">
        <v>0.38</v>
      </c>
      <c r="F26" s="417">
        <v>0.46153846153846156</v>
      </c>
      <c r="G26" s="329">
        <v>0.57971014492753625</v>
      </c>
      <c r="H26" s="409">
        <v>0.40259740259740262</v>
      </c>
      <c r="I26" s="458" t="s">
        <v>538</v>
      </c>
      <c r="J26" s="329">
        <v>0.625</v>
      </c>
      <c r="K26" s="417">
        <v>0.43010752688172044</v>
      </c>
      <c r="L26" s="409">
        <v>0.2391304347826087</v>
      </c>
      <c r="M26" s="409">
        <v>0.73684210526315785</v>
      </c>
      <c r="N26" s="409">
        <v>0.48571428571428571</v>
      </c>
    </row>
    <row r="27" spans="1:22" x14ac:dyDescent="0.3">
      <c r="A27" s="317"/>
      <c r="C27" s="394" t="s">
        <v>441</v>
      </c>
      <c r="D27" s="431">
        <v>0.39473684210526316</v>
      </c>
      <c r="E27" s="409">
        <v>0.4</v>
      </c>
      <c r="F27" s="417">
        <v>0.46153846153846156</v>
      </c>
      <c r="G27" s="329">
        <v>0.44927536231884058</v>
      </c>
      <c r="H27" s="409">
        <v>0.37662337662337664</v>
      </c>
      <c r="I27" s="458"/>
      <c r="J27" s="329">
        <v>0.14285714285714285</v>
      </c>
      <c r="K27" s="417">
        <v>0.55913978494623651</v>
      </c>
      <c r="L27" s="409">
        <v>0.45652173913043476</v>
      </c>
      <c r="M27" s="409">
        <v>0.21052631578947367</v>
      </c>
      <c r="N27" s="409">
        <v>0.62857142857142856</v>
      </c>
    </row>
    <row r="28" spans="1:22" x14ac:dyDescent="0.3">
      <c r="A28" s="317"/>
      <c r="C28" s="394" t="s">
        <v>442</v>
      </c>
      <c r="D28" s="431">
        <v>0.53947368421052633</v>
      </c>
      <c r="E28" s="409">
        <v>0.64</v>
      </c>
      <c r="F28" s="417">
        <v>0.5641025641025641</v>
      </c>
      <c r="G28" s="329">
        <v>0.50724637681159424</v>
      </c>
      <c r="H28" s="409">
        <v>0.55844155844155841</v>
      </c>
      <c r="I28" s="458"/>
      <c r="J28" s="329">
        <v>0.5</v>
      </c>
      <c r="K28" s="417">
        <v>0.58064516129032262</v>
      </c>
      <c r="L28" s="409">
        <v>0.41304347826086957</v>
      </c>
      <c r="M28" s="409">
        <v>0.52631578947368418</v>
      </c>
      <c r="N28" s="409">
        <v>0.45714285714285713</v>
      </c>
    </row>
    <row r="29" spans="1:22" x14ac:dyDescent="0.3">
      <c r="A29" s="317"/>
      <c r="C29" s="394" t="s">
        <v>443</v>
      </c>
      <c r="D29" s="431">
        <v>0.40789473684210525</v>
      </c>
      <c r="E29" s="409">
        <v>0.4</v>
      </c>
      <c r="F29" s="417">
        <v>0.48717948717948717</v>
      </c>
      <c r="G29" s="329">
        <v>0.34782608695652173</v>
      </c>
      <c r="H29" s="409">
        <v>0.44155844155844154</v>
      </c>
      <c r="I29" s="458"/>
      <c r="J29" s="329">
        <v>0.375</v>
      </c>
      <c r="K29" s="417">
        <v>0.44086021505376344</v>
      </c>
      <c r="L29" s="409">
        <v>0.52173913043478259</v>
      </c>
      <c r="M29" s="409">
        <v>0.31578947368421051</v>
      </c>
      <c r="N29" s="409">
        <v>0.7142857142857143</v>
      </c>
    </row>
    <row r="30" spans="1:22" x14ac:dyDescent="0.3">
      <c r="A30" s="317"/>
      <c r="C30" s="394" t="s">
        <v>182</v>
      </c>
      <c r="D30" s="431">
        <v>1.9736842105263157E-2</v>
      </c>
      <c r="E30" s="409">
        <v>0</v>
      </c>
      <c r="F30" s="417">
        <v>7.6923076923076927E-2</v>
      </c>
      <c r="G30" s="329">
        <v>4.3478260869565216E-2</v>
      </c>
      <c r="H30" s="409">
        <v>0</v>
      </c>
      <c r="I30" s="458"/>
      <c r="J30" s="329">
        <v>0</v>
      </c>
      <c r="K30" s="417">
        <v>3.2258064516129031E-2</v>
      </c>
      <c r="L30" s="409">
        <v>2.1739130434782608E-2</v>
      </c>
      <c r="M30" s="409">
        <v>0</v>
      </c>
      <c r="N30" s="409">
        <v>2.8571428571428571E-2</v>
      </c>
    </row>
    <row r="31" spans="1:22" x14ac:dyDescent="0.3">
      <c r="A31" s="317"/>
      <c r="C31" s="394" t="s">
        <v>439</v>
      </c>
      <c r="D31" s="431">
        <v>0</v>
      </c>
      <c r="E31" s="409">
        <v>0</v>
      </c>
      <c r="F31" s="417">
        <v>0</v>
      </c>
      <c r="G31" s="329">
        <v>0</v>
      </c>
      <c r="H31" s="409">
        <v>0</v>
      </c>
      <c r="I31" s="458"/>
      <c r="J31" s="329">
        <v>0</v>
      </c>
      <c r="K31" s="417">
        <v>0</v>
      </c>
      <c r="L31" s="409">
        <v>0</v>
      </c>
      <c r="M31" s="409">
        <v>0</v>
      </c>
      <c r="N31" s="409">
        <v>0</v>
      </c>
    </row>
    <row r="32" spans="1:22" ht="15" hidden="1" customHeight="1" x14ac:dyDescent="0.3">
      <c r="A32" s="317"/>
      <c r="B32" s="367" t="s">
        <v>140</v>
      </c>
      <c r="D32" s="336"/>
      <c r="E32" s="336"/>
      <c r="F32" s="338"/>
      <c r="G32" s="336"/>
      <c r="H32" s="338"/>
      <c r="I32" s="434"/>
      <c r="J32" s="339"/>
      <c r="K32" s="338"/>
    </row>
    <row r="33" spans="1:14" s="392" customFormat="1" ht="15" customHeight="1" x14ac:dyDescent="0.3">
      <c r="A33" s="393">
        <v>4</v>
      </c>
      <c r="B33" s="393" t="s">
        <v>444</v>
      </c>
      <c r="C33" s="393"/>
      <c r="D33" s="407"/>
      <c r="E33" s="398"/>
      <c r="F33" s="393"/>
      <c r="G33" s="398"/>
      <c r="H33" s="393"/>
      <c r="I33" s="393"/>
      <c r="J33" s="398"/>
      <c r="K33" s="393"/>
      <c r="L33" s="401"/>
      <c r="M33" s="402"/>
      <c r="N33" s="402"/>
    </row>
    <row r="34" spans="1:14" ht="15" customHeight="1" x14ac:dyDescent="0.3">
      <c r="A34" s="317"/>
      <c r="B34" s="362"/>
      <c r="C34" s="370" t="s">
        <v>206</v>
      </c>
      <c r="D34" s="336">
        <v>0.72682926829268291</v>
      </c>
      <c r="E34" s="336">
        <v>0.74025974025974028</v>
      </c>
      <c r="F34" s="338">
        <v>0.80487804878048785</v>
      </c>
      <c r="G34" s="336">
        <v>0.67469879518072284</v>
      </c>
      <c r="H34" s="338">
        <v>0.7289719626168224</v>
      </c>
      <c r="I34" s="338">
        <v>1</v>
      </c>
      <c r="J34" s="339">
        <v>0.72499999999999998</v>
      </c>
      <c r="K34" s="338">
        <v>0.72799999999999998</v>
      </c>
      <c r="L34" s="380">
        <v>0.67692307692307696</v>
      </c>
      <c r="M34" s="379">
        <v>0.65909090909090906</v>
      </c>
      <c r="N34" s="379">
        <v>0.66666666666666663</v>
      </c>
    </row>
    <row r="35" spans="1:14" ht="15" customHeight="1" x14ac:dyDescent="0.3">
      <c r="A35" s="317"/>
      <c r="B35" s="362"/>
      <c r="C35" s="370" t="s">
        <v>207</v>
      </c>
      <c r="D35" s="336">
        <v>0.27317073170731709</v>
      </c>
      <c r="E35" s="336">
        <v>0.25974025974025972</v>
      </c>
      <c r="F35" s="338">
        <v>0.1951219512195122</v>
      </c>
      <c r="G35" s="336">
        <v>0.3253012048192771</v>
      </c>
      <c r="H35" s="338">
        <v>0.27102803738317754</v>
      </c>
      <c r="I35" s="338">
        <v>0</v>
      </c>
      <c r="J35" s="339">
        <v>0.27500000000000002</v>
      </c>
      <c r="K35" s="338">
        <v>0.27200000000000002</v>
      </c>
      <c r="L35" s="380">
        <v>0.32307692307692309</v>
      </c>
      <c r="M35" s="379">
        <v>0.34090909090909088</v>
      </c>
      <c r="N35" s="379">
        <v>0.33333333333333331</v>
      </c>
    </row>
    <row r="36" spans="1:14" ht="15" hidden="1" customHeight="1" x14ac:dyDescent="0.35">
      <c r="A36" s="317"/>
      <c r="B36" s="362" t="s">
        <v>140</v>
      </c>
      <c r="C36" s="370"/>
      <c r="D36" s="336"/>
      <c r="E36" s="336"/>
      <c r="F36" s="338"/>
      <c r="G36" s="336"/>
      <c r="H36" s="338"/>
      <c r="I36" s="338"/>
      <c r="J36" s="339"/>
      <c r="K36" s="338"/>
    </row>
    <row r="37" spans="1:14" s="392" customFormat="1" x14ac:dyDescent="0.3">
      <c r="A37" s="393">
        <v>5</v>
      </c>
      <c r="B37" s="393" t="s">
        <v>513</v>
      </c>
      <c r="C37" s="393"/>
      <c r="D37" s="407"/>
      <c r="E37" s="398"/>
      <c r="F37" s="393"/>
      <c r="G37" s="371"/>
      <c r="H37" s="393"/>
      <c r="I37" s="393"/>
      <c r="J37" s="371"/>
      <c r="K37" s="393"/>
      <c r="L37" s="403"/>
      <c r="M37" s="402"/>
      <c r="N37" s="402"/>
    </row>
    <row r="38" spans="1:14" x14ac:dyDescent="0.3">
      <c r="A38" s="291"/>
      <c r="C38" s="298" t="s">
        <v>446</v>
      </c>
      <c r="D38" s="329">
        <v>0.25174825174825177</v>
      </c>
      <c r="E38" s="331">
        <v>0.20689655172413793</v>
      </c>
      <c r="F38" s="419">
        <v>0.3</v>
      </c>
      <c r="G38" s="418">
        <v>0.21568627450980393</v>
      </c>
      <c r="H38" s="326">
        <v>0.28767123287671231</v>
      </c>
      <c r="I38" s="326">
        <v>0.21052631578947367</v>
      </c>
      <c r="J38" s="331">
        <v>0.25925925925925924</v>
      </c>
      <c r="K38" s="326">
        <v>0.24719101123595505</v>
      </c>
      <c r="L38" s="380">
        <v>0.24390243902439024</v>
      </c>
      <c r="M38" s="379">
        <v>0.12903225806451613</v>
      </c>
      <c r="N38" s="379">
        <v>0.13333333333333333</v>
      </c>
    </row>
    <row r="39" spans="1:14" ht="15" customHeight="1" x14ac:dyDescent="0.3">
      <c r="A39" s="291"/>
      <c r="C39" s="297" t="s">
        <v>447</v>
      </c>
      <c r="D39" s="329">
        <v>0.34265734265734266</v>
      </c>
      <c r="E39" s="331">
        <v>0.29310344827586204</v>
      </c>
      <c r="F39" s="419">
        <v>0.4</v>
      </c>
      <c r="G39" s="418">
        <v>0.47058823529411764</v>
      </c>
      <c r="H39" s="326">
        <v>0.34246575342465752</v>
      </c>
      <c r="I39" s="326">
        <v>0</v>
      </c>
      <c r="J39" s="331">
        <v>0.1111111111111111</v>
      </c>
      <c r="K39" s="326">
        <v>0.48314606741573035</v>
      </c>
      <c r="L39" s="380">
        <v>0.26829268292682928</v>
      </c>
      <c r="M39" s="379">
        <v>0.32258064516129031</v>
      </c>
      <c r="N39" s="379">
        <v>0.5</v>
      </c>
    </row>
    <row r="40" spans="1:14" x14ac:dyDescent="0.3">
      <c r="A40" s="291"/>
      <c r="C40" s="297" t="s">
        <v>448</v>
      </c>
      <c r="D40" s="329">
        <v>0.15384615384615385</v>
      </c>
      <c r="E40" s="331">
        <v>0.17241379310344829</v>
      </c>
      <c r="F40" s="419">
        <v>0.16666666666666666</v>
      </c>
      <c r="G40" s="418">
        <v>0.19607843137254902</v>
      </c>
      <c r="H40" s="326">
        <v>0.12328767123287671</v>
      </c>
      <c r="I40" s="326">
        <v>0.15789473684210525</v>
      </c>
      <c r="J40" s="331">
        <v>0.18518518518518517</v>
      </c>
      <c r="K40" s="326">
        <v>0.1348314606741573</v>
      </c>
      <c r="L40" s="380">
        <v>0.24390243902439024</v>
      </c>
      <c r="M40" s="379">
        <v>0</v>
      </c>
      <c r="N40" s="379">
        <v>0.1</v>
      </c>
    </row>
    <row r="41" spans="1:14" x14ac:dyDescent="0.3">
      <c r="A41" s="291"/>
      <c r="C41" s="297" t="s">
        <v>449</v>
      </c>
      <c r="D41" s="329">
        <v>0.59440559440559437</v>
      </c>
      <c r="E41" s="331">
        <v>0.56896551724137934</v>
      </c>
      <c r="F41" s="419">
        <v>0.73333333333333328</v>
      </c>
      <c r="G41" s="418">
        <v>0.70588235294117652</v>
      </c>
      <c r="H41" s="326">
        <v>0.50684931506849318</v>
      </c>
      <c r="I41" s="326">
        <v>0.63157894736842102</v>
      </c>
      <c r="J41" s="331">
        <v>0.62962962962962965</v>
      </c>
      <c r="K41" s="326">
        <v>0.5730337078651685</v>
      </c>
      <c r="L41" s="380">
        <v>0.56097560975609762</v>
      </c>
      <c r="M41" s="379">
        <v>0.77419354838709675</v>
      </c>
      <c r="N41" s="379">
        <v>0.6333333333333333</v>
      </c>
    </row>
    <row r="42" spans="1:14" x14ac:dyDescent="0.3">
      <c r="A42" s="291"/>
      <c r="C42" s="297" t="s">
        <v>450</v>
      </c>
      <c r="D42" s="329">
        <v>0.20979020979020979</v>
      </c>
      <c r="E42" s="331">
        <v>0.18965517241379309</v>
      </c>
      <c r="F42" s="419">
        <v>0.16666666666666666</v>
      </c>
      <c r="G42" s="418">
        <v>0.21568627450980393</v>
      </c>
      <c r="H42" s="326">
        <v>0.20547945205479451</v>
      </c>
      <c r="I42" s="326">
        <v>0.21052631578947367</v>
      </c>
      <c r="J42" s="331">
        <v>7.407407407407407E-2</v>
      </c>
      <c r="K42" s="326">
        <v>0.29213483146067415</v>
      </c>
      <c r="L42" s="380">
        <v>7.3170731707317069E-2</v>
      </c>
      <c r="M42" s="379">
        <v>0.19354838709677419</v>
      </c>
      <c r="N42" s="379">
        <v>0.43333333333333335</v>
      </c>
    </row>
    <row r="43" spans="1:14" x14ac:dyDescent="0.3">
      <c r="A43" s="291"/>
      <c r="C43" s="297" t="s">
        <v>451</v>
      </c>
      <c r="D43" s="329">
        <v>4.8951048951048952E-2</v>
      </c>
      <c r="E43" s="331">
        <v>8.6206896551724144E-2</v>
      </c>
      <c r="F43" s="419">
        <v>6.6666666666666666E-2</v>
      </c>
      <c r="G43" s="418">
        <v>0</v>
      </c>
      <c r="H43" s="326">
        <v>4.1095890410958902E-2</v>
      </c>
      <c r="I43" s="326">
        <v>0.21052631578947367</v>
      </c>
      <c r="J43" s="331">
        <v>7.407407407407407E-2</v>
      </c>
      <c r="K43" s="326">
        <v>3.3707865168539325E-2</v>
      </c>
      <c r="L43" s="380">
        <v>0</v>
      </c>
      <c r="M43" s="379">
        <v>0</v>
      </c>
      <c r="N43" s="379">
        <v>0.13333333333333333</v>
      </c>
    </row>
    <row r="44" spans="1:14" ht="15" customHeight="1" x14ac:dyDescent="0.3">
      <c r="A44" s="291"/>
      <c r="C44" s="297" t="s">
        <v>452</v>
      </c>
      <c r="D44" s="329">
        <v>0.1048951048951049</v>
      </c>
      <c r="E44" s="331">
        <v>0.13793103448275862</v>
      </c>
      <c r="F44" s="419">
        <v>0</v>
      </c>
      <c r="G44" s="418">
        <v>5.8823529411764705E-2</v>
      </c>
      <c r="H44" s="326">
        <v>0.16438356164383561</v>
      </c>
      <c r="I44" s="326">
        <v>0</v>
      </c>
      <c r="J44" s="331">
        <v>0.20370370370370369</v>
      </c>
      <c r="K44" s="326">
        <v>4.49438202247191E-2</v>
      </c>
      <c r="L44" s="380">
        <v>0.12195121951219512</v>
      </c>
      <c r="M44" s="379">
        <v>0</v>
      </c>
      <c r="N44" s="379">
        <v>3.3333333333333333E-2</v>
      </c>
    </row>
    <row r="45" spans="1:14" ht="15" customHeight="1" x14ac:dyDescent="0.3">
      <c r="A45" s="291"/>
      <c r="C45" s="297" t="s">
        <v>439</v>
      </c>
      <c r="D45" s="329">
        <v>0</v>
      </c>
      <c r="E45" s="331">
        <v>0</v>
      </c>
      <c r="F45" s="419">
        <v>0</v>
      </c>
      <c r="G45" s="418">
        <v>0</v>
      </c>
      <c r="H45" s="326">
        <v>0</v>
      </c>
      <c r="I45" s="326">
        <v>0</v>
      </c>
      <c r="J45" s="331">
        <v>0</v>
      </c>
      <c r="K45" s="326">
        <v>0</v>
      </c>
      <c r="L45" s="380">
        <v>0</v>
      </c>
      <c r="M45" s="379">
        <v>0</v>
      </c>
      <c r="N45" s="379">
        <v>0</v>
      </c>
    </row>
    <row r="46" spans="1:14" ht="15" hidden="1" customHeight="1" x14ac:dyDescent="0.35">
      <c r="A46" s="291"/>
      <c r="B46" s="367" t="s">
        <v>140</v>
      </c>
      <c r="C46" s="370" t="s">
        <v>140</v>
      </c>
      <c r="D46" s="329"/>
      <c r="E46" s="331"/>
      <c r="F46" s="326"/>
      <c r="G46" s="331"/>
      <c r="H46" s="326"/>
      <c r="I46" s="326"/>
      <c r="J46" s="331"/>
      <c r="K46" s="326"/>
    </row>
    <row r="47" spans="1:14" s="392" customFormat="1" x14ac:dyDescent="0.3">
      <c r="A47" s="393">
        <v>6</v>
      </c>
      <c r="B47" s="393" t="s">
        <v>514</v>
      </c>
      <c r="C47" s="393"/>
      <c r="D47" s="407"/>
      <c r="E47" s="398"/>
      <c r="F47" s="393"/>
      <c r="G47" s="398"/>
      <c r="H47" s="393"/>
      <c r="I47" s="393"/>
      <c r="J47" s="398"/>
      <c r="K47" s="393"/>
      <c r="L47" s="401"/>
      <c r="M47" s="402"/>
      <c r="N47" s="402"/>
    </row>
    <row r="48" spans="1:14" ht="15" customHeight="1" x14ac:dyDescent="0.3">
      <c r="A48" s="291"/>
      <c r="C48" s="298" t="s">
        <v>454</v>
      </c>
      <c r="D48" s="329">
        <v>0.35499999999999998</v>
      </c>
      <c r="E48" s="331">
        <v>0.34177215189873417</v>
      </c>
      <c r="F48" s="326">
        <v>0.5</v>
      </c>
      <c r="G48" s="331">
        <v>0.52439024390243905</v>
      </c>
      <c r="H48" s="326">
        <v>0.28282828282828282</v>
      </c>
      <c r="I48" s="326">
        <v>0</v>
      </c>
      <c r="J48" s="331">
        <v>0.28749999999999998</v>
      </c>
      <c r="K48" s="326">
        <v>0.4</v>
      </c>
      <c r="L48" s="380">
        <v>0.46774193548387094</v>
      </c>
      <c r="M48" s="379">
        <v>0.34782608695652173</v>
      </c>
      <c r="N48" s="379">
        <v>0.2558139534883721</v>
      </c>
    </row>
    <row r="49" spans="1:20" ht="15" customHeight="1" x14ac:dyDescent="0.3">
      <c r="A49" s="291"/>
      <c r="C49" s="298" t="s">
        <v>455</v>
      </c>
      <c r="D49" s="329">
        <v>0.12</v>
      </c>
      <c r="E49" s="331">
        <v>0.13924050632911392</v>
      </c>
      <c r="F49" s="326">
        <v>0.10526315789473684</v>
      </c>
      <c r="G49" s="331">
        <v>9.7560975609756101E-2</v>
      </c>
      <c r="H49" s="326">
        <v>0.12121212121212122</v>
      </c>
      <c r="I49" s="326">
        <v>0.21052631578947367</v>
      </c>
      <c r="J49" s="331">
        <v>0.16250000000000001</v>
      </c>
      <c r="K49" s="326">
        <v>9.166666666666666E-2</v>
      </c>
      <c r="L49" s="380">
        <v>9.6774193548387094E-2</v>
      </c>
      <c r="M49" s="379">
        <v>0</v>
      </c>
      <c r="N49" s="379">
        <v>0.30232558139534882</v>
      </c>
    </row>
    <row r="50" spans="1:20" ht="15" customHeight="1" x14ac:dyDescent="0.3">
      <c r="A50" s="291"/>
      <c r="C50" s="370" t="s">
        <v>456</v>
      </c>
      <c r="D50" s="329">
        <v>0.52500000000000002</v>
      </c>
      <c r="E50" s="331">
        <v>0.51898734177215189</v>
      </c>
      <c r="F50" s="326">
        <v>0.39473684210526316</v>
      </c>
      <c r="G50" s="331">
        <v>0.37804878048780488</v>
      </c>
      <c r="H50" s="326">
        <v>0.59595959595959591</v>
      </c>
      <c r="I50" s="326">
        <v>0.78947368421052633</v>
      </c>
      <c r="J50" s="331">
        <v>0.55000000000000004</v>
      </c>
      <c r="K50" s="326">
        <v>0.5083333333333333</v>
      </c>
      <c r="L50" s="380">
        <v>0.43548387096774194</v>
      </c>
      <c r="M50" s="379">
        <v>0.65217391304347827</v>
      </c>
      <c r="N50" s="379">
        <v>0.44186046511627908</v>
      </c>
    </row>
    <row r="51" spans="1:20" ht="15" hidden="1" customHeight="1" x14ac:dyDescent="0.35">
      <c r="A51" s="291"/>
      <c r="B51" s="367" t="s">
        <v>140</v>
      </c>
      <c r="C51" s="370"/>
      <c r="D51" s="329"/>
      <c r="E51" s="331"/>
      <c r="F51" s="326"/>
      <c r="G51" s="331"/>
      <c r="H51" s="326"/>
      <c r="I51" s="326"/>
      <c r="J51" s="331"/>
      <c r="K51" s="326"/>
    </row>
    <row r="52" spans="1:20" s="392" customFormat="1" x14ac:dyDescent="0.3">
      <c r="A52" s="393">
        <v>7</v>
      </c>
      <c r="B52" s="393" t="s">
        <v>540</v>
      </c>
      <c r="C52" s="393"/>
      <c r="D52" s="407"/>
      <c r="E52" s="398"/>
      <c r="F52" s="393"/>
      <c r="G52" s="398"/>
      <c r="H52" s="393"/>
      <c r="I52" s="393"/>
      <c r="J52" s="398"/>
      <c r="K52" s="393"/>
      <c r="L52" s="403"/>
      <c r="M52" s="402"/>
      <c r="N52" s="402"/>
    </row>
    <row r="53" spans="1:20" ht="15" customHeight="1" x14ac:dyDescent="0.3">
      <c r="A53" s="291"/>
      <c r="C53" s="297" t="s">
        <v>458</v>
      </c>
      <c r="D53" s="329">
        <v>0.18</v>
      </c>
      <c r="E53" s="331">
        <v>0.24050632911392406</v>
      </c>
      <c r="F53" s="326">
        <v>0.15789473684210525</v>
      </c>
      <c r="G53" s="331">
        <v>0.1951219512195122</v>
      </c>
      <c r="H53" s="326">
        <v>0.16161616161616163</v>
      </c>
      <c r="I53" s="326">
        <v>0.21052631578947367</v>
      </c>
      <c r="J53" s="331">
        <v>0.25</v>
      </c>
      <c r="K53" s="326">
        <v>0.13333333333333333</v>
      </c>
      <c r="L53" s="380">
        <v>0.24193548387096775</v>
      </c>
      <c r="M53" s="379">
        <v>0.10869565217391304</v>
      </c>
      <c r="N53" s="379">
        <v>9.3023255813953487E-2</v>
      </c>
    </row>
    <row r="54" spans="1:20" ht="15" customHeight="1" x14ac:dyDescent="0.3">
      <c r="A54" s="291"/>
      <c r="C54" s="394" t="s">
        <v>459</v>
      </c>
      <c r="D54" s="329">
        <v>0.82</v>
      </c>
      <c r="E54" s="331">
        <v>0.759493670886076</v>
      </c>
      <c r="F54" s="326">
        <v>0.84210526315789469</v>
      </c>
      <c r="G54" s="331">
        <v>0.80487804878048785</v>
      </c>
      <c r="H54" s="326">
        <v>0.83838383838383834</v>
      </c>
      <c r="I54" s="326">
        <v>0.78947368421052633</v>
      </c>
      <c r="J54" s="331">
        <v>0.75</v>
      </c>
      <c r="K54" s="326">
        <v>0.8666666666666667</v>
      </c>
      <c r="L54" s="380">
        <v>0.75806451612903225</v>
      </c>
      <c r="M54" s="379">
        <v>0.89130434782608692</v>
      </c>
      <c r="N54" s="379">
        <v>0.90697674418604646</v>
      </c>
      <c r="O54" s="171"/>
      <c r="P54" s="171"/>
      <c r="Q54" s="171"/>
      <c r="R54" s="171"/>
      <c r="S54" s="171"/>
      <c r="T54" s="171"/>
    </row>
    <row r="55" spans="1:20" x14ac:dyDescent="0.3">
      <c r="A55" s="291"/>
      <c r="C55" s="394" t="s">
        <v>182</v>
      </c>
      <c r="D55" s="329">
        <v>0</v>
      </c>
      <c r="E55" s="331">
        <v>0</v>
      </c>
      <c r="F55" s="326">
        <v>0</v>
      </c>
      <c r="G55" s="331">
        <v>0</v>
      </c>
      <c r="H55" s="326">
        <v>0</v>
      </c>
      <c r="I55" s="326">
        <v>0</v>
      </c>
      <c r="J55" s="331">
        <v>0</v>
      </c>
      <c r="K55" s="326">
        <v>0</v>
      </c>
      <c r="L55" s="380">
        <v>0</v>
      </c>
      <c r="M55" s="379">
        <v>0</v>
      </c>
      <c r="N55" s="379">
        <v>0</v>
      </c>
    </row>
    <row r="56" spans="1:20" ht="15" hidden="1" customHeight="1" x14ac:dyDescent="0.35">
      <c r="A56" s="291"/>
      <c r="B56" s="367" t="s">
        <v>140</v>
      </c>
      <c r="D56" s="329"/>
      <c r="E56" s="331"/>
      <c r="F56" s="326"/>
      <c r="G56" s="331"/>
      <c r="H56" s="326"/>
      <c r="I56" s="326"/>
      <c r="J56" s="331"/>
      <c r="K56" s="326"/>
    </row>
    <row r="57" spans="1:20" s="392" customFormat="1" ht="13.95" customHeight="1" x14ac:dyDescent="0.3">
      <c r="A57" s="393">
        <v>8</v>
      </c>
      <c r="B57" s="393" t="s">
        <v>515</v>
      </c>
      <c r="C57" s="393"/>
      <c r="D57" s="384"/>
      <c r="E57" s="371"/>
      <c r="F57" s="393"/>
      <c r="G57" s="371"/>
      <c r="H57" s="393"/>
      <c r="I57" s="393"/>
      <c r="J57" s="371"/>
      <c r="K57" s="393"/>
      <c r="L57" s="403"/>
      <c r="M57" s="402"/>
      <c r="N57" s="402"/>
    </row>
    <row r="58" spans="1:20" x14ac:dyDescent="0.3">
      <c r="A58" s="291"/>
      <c r="C58" s="411" t="s">
        <v>461</v>
      </c>
      <c r="D58" s="329">
        <v>7.8534031413612565E-2</v>
      </c>
      <c r="E58" s="331">
        <v>4.0540540540540543E-2</v>
      </c>
      <c r="F58" s="326">
        <v>0.13513513513513514</v>
      </c>
      <c r="G58" s="331">
        <v>0.12345679012345678</v>
      </c>
      <c r="H58" s="326">
        <v>5.434782608695652E-2</v>
      </c>
      <c r="I58" s="326">
        <v>0</v>
      </c>
      <c r="J58" s="331">
        <v>7.5949367088607597E-2</v>
      </c>
      <c r="K58" s="326">
        <v>8.0357142857142863E-2</v>
      </c>
      <c r="L58" s="380">
        <v>1.6393442622950821E-2</v>
      </c>
      <c r="M58" s="379">
        <v>0</v>
      </c>
      <c r="N58" s="379">
        <v>9.7560975609756101E-2</v>
      </c>
    </row>
    <row r="59" spans="1:20" x14ac:dyDescent="0.3">
      <c r="A59" s="291"/>
      <c r="C59" s="411" t="s">
        <v>462</v>
      </c>
      <c r="D59" s="329">
        <v>0.41361256544502617</v>
      </c>
      <c r="E59" s="331">
        <v>0.35135135135135137</v>
      </c>
      <c r="F59" s="326">
        <v>0.21621621621621623</v>
      </c>
      <c r="G59" s="331">
        <v>0.43209876543209874</v>
      </c>
      <c r="H59" s="326">
        <v>0.32608695652173914</v>
      </c>
      <c r="I59" s="326">
        <v>0.77777777777777779</v>
      </c>
      <c r="J59" s="331">
        <v>0.55696202531645567</v>
      </c>
      <c r="K59" s="326">
        <v>0.3125</v>
      </c>
      <c r="L59" s="380">
        <v>0.49180327868852458</v>
      </c>
      <c r="M59" s="379">
        <v>0</v>
      </c>
      <c r="N59" s="379">
        <v>0.53658536585365857</v>
      </c>
    </row>
    <row r="60" spans="1:20" ht="15" customHeight="1" x14ac:dyDescent="0.3">
      <c r="A60" s="291"/>
      <c r="C60" s="411" t="s">
        <v>374</v>
      </c>
      <c r="D60" s="329">
        <v>0.42408376963350786</v>
      </c>
      <c r="E60" s="331">
        <v>0.5</v>
      </c>
      <c r="F60" s="326">
        <v>0.48648648648648651</v>
      </c>
      <c r="G60" s="331">
        <v>0.35802469135802467</v>
      </c>
      <c r="H60" s="326">
        <v>0.54347826086956519</v>
      </c>
      <c r="I60" s="326">
        <v>0.1111111111111111</v>
      </c>
      <c r="J60" s="331">
        <v>0.26582278481012656</v>
      </c>
      <c r="K60" s="326">
        <v>0.5357142857142857</v>
      </c>
      <c r="L60" s="380">
        <v>0.37704918032786883</v>
      </c>
      <c r="M60" s="379">
        <v>0</v>
      </c>
      <c r="N60" s="379">
        <v>0.31707317073170732</v>
      </c>
    </row>
    <row r="61" spans="1:20" ht="15" customHeight="1" x14ac:dyDescent="0.3">
      <c r="A61" s="291"/>
      <c r="C61" s="411" t="s">
        <v>463</v>
      </c>
      <c r="D61" s="329">
        <v>4.712041884816754E-2</v>
      </c>
      <c r="E61" s="331">
        <v>8.1081081081081086E-2</v>
      </c>
      <c r="F61" s="326">
        <v>5.4054054054054057E-2</v>
      </c>
      <c r="G61" s="331">
        <v>2.4691358024691357E-2</v>
      </c>
      <c r="H61" s="326">
        <v>5.434782608695652E-2</v>
      </c>
      <c r="I61" s="326">
        <v>0.1111111111111111</v>
      </c>
      <c r="J61" s="331">
        <v>5.0632911392405063E-2</v>
      </c>
      <c r="K61" s="326">
        <v>4.4642857142857144E-2</v>
      </c>
      <c r="L61" s="380">
        <v>4.9180327868852458E-2</v>
      </c>
      <c r="M61" s="379">
        <v>0</v>
      </c>
      <c r="N61" s="379">
        <v>2.4390243902439025E-2</v>
      </c>
    </row>
    <row r="62" spans="1:20" ht="15" customHeight="1" x14ac:dyDescent="0.3">
      <c r="A62" s="291"/>
      <c r="C62" s="411" t="s">
        <v>464</v>
      </c>
      <c r="D62" s="329">
        <v>3.6649214659685861E-2</v>
      </c>
      <c r="E62" s="331">
        <v>2.7027027027027029E-2</v>
      </c>
      <c r="F62" s="326">
        <v>0.10810810810810811</v>
      </c>
      <c r="G62" s="331">
        <v>6.1728395061728392E-2</v>
      </c>
      <c r="H62" s="326">
        <v>2.1739130434782608E-2</v>
      </c>
      <c r="I62" s="326">
        <v>0</v>
      </c>
      <c r="J62" s="331">
        <v>5.0632911392405063E-2</v>
      </c>
      <c r="K62" s="326">
        <v>2.6785714285714284E-2</v>
      </c>
      <c r="L62" s="380">
        <v>6.5573770491803282E-2</v>
      </c>
      <c r="M62" s="379">
        <v>0</v>
      </c>
      <c r="N62" s="379">
        <v>2.4390243902439025E-2</v>
      </c>
    </row>
    <row r="63" spans="1:20" ht="15" customHeight="1" x14ac:dyDescent="0.3">
      <c r="A63" s="291"/>
      <c r="C63" s="411" t="s">
        <v>182</v>
      </c>
      <c r="D63" s="329">
        <v>0</v>
      </c>
      <c r="E63" s="331">
        <v>0</v>
      </c>
      <c r="F63" s="326">
        <v>0</v>
      </c>
      <c r="G63" s="331">
        <v>0</v>
      </c>
      <c r="H63" s="326">
        <v>0</v>
      </c>
      <c r="I63" s="326">
        <v>0</v>
      </c>
      <c r="J63" s="331">
        <v>0</v>
      </c>
      <c r="K63" s="326">
        <v>0</v>
      </c>
      <c r="L63" s="380">
        <v>0</v>
      </c>
      <c r="M63" s="379">
        <v>0</v>
      </c>
      <c r="N63" s="379">
        <v>0</v>
      </c>
    </row>
    <row r="64" spans="1:20" ht="15" hidden="1" customHeight="1" x14ac:dyDescent="0.35">
      <c r="A64" s="291"/>
      <c r="C64" s="370" t="s">
        <v>140</v>
      </c>
      <c r="D64" s="329"/>
      <c r="E64" s="331"/>
      <c r="F64" s="326"/>
      <c r="G64" s="331"/>
      <c r="H64" s="326"/>
      <c r="I64" s="326"/>
      <c r="J64" s="331"/>
      <c r="K64" s="326"/>
    </row>
    <row r="65" spans="1:20" s="392" customFormat="1" x14ac:dyDescent="0.3">
      <c r="A65" s="393">
        <v>9</v>
      </c>
      <c r="B65" s="393" t="s">
        <v>465</v>
      </c>
      <c r="C65" s="393"/>
      <c r="D65" s="384"/>
      <c r="E65" s="371"/>
      <c r="F65" s="393"/>
      <c r="G65" s="371"/>
      <c r="H65" s="393"/>
      <c r="I65" s="393"/>
      <c r="J65" s="371"/>
      <c r="K65" s="393"/>
      <c r="L65" s="403"/>
      <c r="M65" s="402"/>
      <c r="N65" s="402"/>
    </row>
    <row r="66" spans="1:20" ht="14.4" customHeight="1" x14ac:dyDescent="0.3">
      <c r="A66" s="291"/>
      <c r="C66" s="295" t="s">
        <v>466</v>
      </c>
      <c r="D66" s="462" t="s">
        <v>393</v>
      </c>
      <c r="E66" s="463"/>
      <c r="F66" s="463"/>
      <c r="G66" s="463"/>
      <c r="H66" s="463"/>
      <c r="I66" s="463"/>
      <c r="J66" s="463"/>
      <c r="K66" s="463"/>
      <c r="L66" s="463"/>
      <c r="M66" s="463"/>
      <c r="N66" s="463"/>
      <c r="O66" s="420"/>
      <c r="P66" s="420"/>
      <c r="Q66" s="420"/>
    </row>
    <row r="67" spans="1:20" x14ac:dyDescent="0.3">
      <c r="A67" s="291"/>
      <c r="C67" s="295" t="s">
        <v>467</v>
      </c>
      <c r="D67" s="462"/>
      <c r="E67" s="463"/>
      <c r="F67" s="463"/>
      <c r="G67" s="463"/>
      <c r="H67" s="463"/>
      <c r="I67" s="463"/>
      <c r="J67" s="463"/>
      <c r="K67" s="463"/>
      <c r="L67" s="463"/>
      <c r="M67" s="463"/>
      <c r="N67" s="463"/>
      <c r="O67" s="421"/>
      <c r="P67" s="421"/>
      <c r="Q67" s="421"/>
      <c r="R67" s="171"/>
      <c r="S67" s="171"/>
      <c r="T67" s="171"/>
    </row>
    <row r="68" spans="1:20" x14ac:dyDescent="0.3">
      <c r="A68" s="291"/>
      <c r="C68" s="295" t="s">
        <v>468</v>
      </c>
      <c r="D68" s="462"/>
      <c r="E68" s="463"/>
      <c r="F68" s="463"/>
      <c r="G68" s="463"/>
      <c r="H68" s="463"/>
      <c r="I68" s="463"/>
      <c r="J68" s="463"/>
      <c r="K68" s="463"/>
      <c r="L68" s="463"/>
      <c r="M68" s="463"/>
      <c r="N68" s="463"/>
      <c r="O68" s="420"/>
      <c r="P68" s="420"/>
      <c r="Q68" s="420"/>
    </row>
    <row r="69" spans="1:20" x14ac:dyDescent="0.3">
      <c r="A69" s="291"/>
      <c r="C69" s="295" t="s">
        <v>469</v>
      </c>
      <c r="D69" s="462"/>
      <c r="E69" s="463"/>
      <c r="F69" s="463"/>
      <c r="G69" s="463"/>
      <c r="H69" s="463"/>
      <c r="I69" s="463"/>
      <c r="J69" s="463"/>
      <c r="K69" s="463"/>
      <c r="L69" s="463"/>
      <c r="M69" s="463"/>
      <c r="N69" s="463"/>
      <c r="O69" s="420"/>
      <c r="P69" s="420"/>
      <c r="Q69" s="420"/>
    </row>
    <row r="70" spans="1:20" x14ac:dyDescent="0.3">
      <c r="A70" s="291"/>
      <c r="C70" s="295" t="s">
        <v>470</v>
      </c>
      <c r="D70" s="462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21"/>
      <c r="P70" s="421"/>
      <c r="Q70" s="421"/>
      <c r="R70" s="171"/>
      <c r="S70" s="171"/>
      <c r="T70" s="171"/>
    </row>
    <row r="71" spans="1:20" x14ac:dyDescent="0.3">
      <c r="A71" s="291"/>
      <c r="C71" s="320" t="s">
        <v>516</v>
      </c>
      <c r="D71" s="462"/>
      <c r="E71" s="463"/>
      <c r="F71" s="463"/>
      <c r="G71" s="463"/>
      <c r="H71" s="463"/>
      <c r="I71" s="463"/>
      <c r="J71" s="463"/>
      <c r="K71" s="463"/>
      <c r="L71" s="463"/>
      <c r="M71" s="463"/>
      <c r="N71" s="463"/>
      <c r="O71" s="421"/>
      <c r="P71" s="421"/>
      <c r="Q71" s="421"/>
      <c r="R71" s="171"/>
      <c r="S71" s="171"/>
      <c r="T71" s="171"/>
    </row>
    <row r="72" spans="1:20" x14ac:dyDescent="0.3">
      <c r="A72" s="291"/>
      <c r="C72" s="295" t="s">
        <v>182</v>
      </c>
      <c r="D72" s="462"/>
      <c r="E72" s="463"/>
      <c r="F72" s="463"/>
      <c r="G72" s="463"/>
      <c r="H72" s="463"/>
      <c r="I72" s="463"/>
      <c r="J72" s="463"/>
      <c r="K72" s="463"/>
      <c r="L72" s="463"/>
      <c r="M72" s="463"/>
      <c r="N72" s="463"/>
      <c r="O72" s="420"/>
      <c r="P72" s="420"/>
      <c r="Q72" s="420"/>
    </row>
    <row r="73" spans="1:20" ht="15" hidden="1" customHeight="1" x14ac:dyDescent="0.3">
      <c r="A73" s="291"/>
      <c r="C73" s="370" t="s">
        <v>140</v>
      </c>
      <c r="D73" s="329"/>
      <c r="E73" s="331"/>
      <c r="F73" s="326"/>
      <c r="G73" s="331"/>
      <c r="H73" s="326"/>
      <c r="I73" s="326"/>
      <c r="J73" s="331"/>
      <c r="K73" s="326"/>
    </row>
    <row r="74" spans="1:20" s="392" customFormat="1" x14ac:dyDescent="0.3">
      <c r="A74" s="393">
        <v>10</v>
      </c>
      <c r="B74" s="393" t="s">
        <v>471</v>
      </c>
      <c r="C74" s="393"/>
      <c r="D74" s="407"/>
      <c r="E74" s="398"/>
      <c r="F74" s="393"/>
      <c r="G74" s="371"/>
      <c r="H74" s="393"/>
      <c r="I74" s="393"/>
      <c r="J74" s="371"/>
      <c r="K74" s="393"/>
      <c r="L74" s="403"/>
      <c r="M74" s="402"/>
      <c r="N74" s="402"/>
    </row>
    <row r="75" spans="1:20" ht="14.55" customHeight="1" x14ac:dyDescent="0.3">
      <c r="A75" s="291"/>
      <c r="C75" s="295" t="s">
        <v>472</v>
      </c>
      <c r="D75" s="329">
        <v>0.11363636363636363</v>
      </c>
      <c r="E75" s="458" t="s">
        <v>393</v>
      </c>
      <c r="F75" s="458" t="s">
        <v>393</v>
      </c>
      <c r="G75" s="331">
        <v>0</v>
      </c>
      <c r="H75" s="326">
        <v>0.11428571428571428</v>
      </c>
      <c r="I75" s="458" t="s">
        <v>393</v>
      </c>
      <c r="J75" s="331">
        <v>0.22222222222222221</v>
      </c>
      <c r="K75" s="326">
        <v>0</v>
      </c>
      <c r="L75" s="380">
        <v>7.1428571428571425E-2</v>
      </c>
      <c r="M75" s="379">
        <v>0</v>
      </c>
      <c r="N75" s="458" t="s">
        <v>393</v>
      </c>
    </row>
    <row r="76" spans="1:20" x14ac:dyDescent="0.3">
      <c r="A76" s="291"/>
      <c r="C76" s="295" t="s">
        <v>473</v>
      </c>
      <c r="D76" s="329">
        <v>0.59090909090909094</v>
      </c>
      <c r="E76" s="458"/>
      <c r="F76" s="458"/>
      <c r="G76" s="331">
        <v>0.65853658536585369</v>
      </c>
      <c r="H76" s="326">
        <v>0.62857142857142856</v>
      </c>
      <c r="I76" s="458"/>
      <c r="J76" s="331">
        <v>0.51111111111111107</v>
      </c>
      <c r="K76" s="326">
        <v>0.67441860465116277</v>
      </c>
      <c r="L76" s="380">
        <v>0.7857142857142857</v>
      </c>
      <c r="M76" s="379">
        <v>0.7407407407407407</v>
      </c>
      <c r="N76" s="458"/>
    </row>
    <row r="77" spans="1:20" x14ac:dyDescent="0.3">
      <c r="A77" s="291"/>
      <c r="C77" s="295" t="s">
        <v>474</v>
      </c>
      <c r="D77" s="329">
        <v>0.20454545454545456</v>
      </c>
      <c r="E77" s="458"/>
      <c r="F77" s="458"/>
      <c r="G77" s="331">
        <v>0.31707317073170732</v>
      </c>
      <c r="H77" s="326">
        <v>0.14285714285714285</v>
      </c>
      <c r="I77" s="458"/>
      <c r="J77" s="331">
        <v>0.2</v>
      </c>
      <c r="K77" s="326">
        <v>0.20930232558139536</v>
      </c>
      <c r="L77" s="380">
        <v>0.10714285714285714</v>
      </c>
      <c r="M77" s="379">
        <v>0.1111111111111111</v>
      </c>
      <c r="N77" s="458"/>
    </row>
    <row r="78" spans="1:20" x14ac:dyDescent="0.3">
      <c r="A78" s="291"/>
      <c r="C78" s="320" t="s">
        <v>475</v>
      </c>
      <c r="D78" s="329">
        <v>6.8181818181818177E-2</v>
      </c>
      <c r="E78" s="458"/>
      <c r="F78" s="458"/>
      <c r="G78" s="331">
        <v>2.4390243902439025E-2</v>
      </c>
      <c r="H78" s="326">
        <v>0.11428571428571428</v>
      </c>
      <c r="I78" s="458"/>
      <c r="J78" s="331">
        <v>2.2222222222222223E-2</v>
      </c>
      <c r="K78" s="326">
        <v>0.11627906976744186</v>
      </c>
      <c r="L78" s="380">
        <v>3.5714285714285712E-2</v>
      </c>
      <c r="M78" s="379">
        <v>0.14814814814814814</v>
      </c>
      <c r="N78" s="458"/>
    </row>
    <row r="79" spans="1:20" x14ac:dyDescent="0.3">
      <c r="A79" s="291"/>
      <c r="C79" s="320" t="s">
        <v>476</v>
      </c>
      <c r="D79" s="329">
        <v>0</v>
      </c>
      <c r="E79" s="458"/>
      <c r="F79" s="458"/>
      <c r="G79" s="331">
        <v>0</v>
      </c>
      <c r="H79" s="326">
        <v>0</v>
      </c>
      <c r="I79" s="458"/>
      <c r="J79" s="331">
        <v>0</v>
      </c>
      <c r="K79" s="326">
        <v>0</v>
      </c>
      <c r="L79" s="380">
        <v>0</v>
      </c>
      <c r="M79" s="379">
        <v>0</v>
      </c>
      <c r="N79" s="458"/>
    </row>
    <row r="80" spans="1:20" x14ac:dyDescent="0.3">
      <c r="A80" s="291"/>
      <c r="C80" s="320" t="s">
        <v>517</v>
      </c>
      <c r="D80" s="329">
        <v>0</v>
      </c>
      <c r="E80" s="458"/>
      <c r="F80" s="458"/>
      <c r="G80" s="331">
        <v>0</v>
      </c>
      <c r="H80" s="326">
        <v>0</v>
      </c>
      <c r="I80" s="458"/>
      <c r="J80" s="331">
        <v>0</v>
      </c>
      <c r="K80" s="326">
        <v>0</v>
      </c>
      <c r="L80" s="380">
        <v>0</v>
      </c>
      <c r="M80" s="379">
        <v>0</v>
      </c>
      <c r="N80" s="458"/>
    </row>
    <row r="81" spans="1:16" x14ac:dyDescent="0.3">
      <c r="A81" s="291"/>
      <c r="C81" s="320" t="s">
        <v>439</v>
      </c>
      <c r="D81" s="329">
        <v>0</v>
      </c>
      <c r="E81" s="458"/>
      <c r="F81" s="458"/>
      <c r="G81" s="331">
        <v>0</v>
      </c>
      <c r="H81" s="326">
        <v>0</v>
      </c>
      <c r="I81" s="458"/>
      <c r="J81" s="331">
        <v>0</v>
      </c>
      <c r="K81" s="326">
        <v>0</v>
      </c>
      <c r="L81" s="380">
        <v>0</v>
      </c>
      <c r="M81" s="379">
        <v>0</v>
      </c>
      <c r="N81" s="458"/>
    </row>
    <row r="82" spans="1:16" ht="15" customHeight="1" x14ac:dyDescent="0.3">
      <c r="A82" s="291"/>
      <c r="C82" s="370" t="s">
        <v>182</v>
      </c>
      <c r="D82" s="329">
        <v>2.2727272727272728E-2</v>
      </c>
      <c r="E82" s="458"/>
      <c r="F82" s="458"/>
      <c r="G82" s="331">
        <v>0</v>
      </c>
      <c r="H82" s="326">
        <v>0</v>
      </c>
      <c r="I82" s="458"/>
      <c r="J82" s="331">
        <v>4.4444444444444446E-2</v>
      </c>
      <c r="K82" s="326">
        <v>0</v>
      </c>
      <c r="L82" s="380">
        <v>0</v>
      </c>
      <c r="M82" s="379">
        <v>0</v>
      </c>
      <c r="N82" s="458"/>
    </row>
    <row r="83" spans="1:16" ht="15" hidden="1" customHeight="1" x14ac:dyDescent="0.3">
      <c r="A83" s="321"/>
      <c r="B83" s="367" t="s">
        <v>140</v>
      </c>
      <c r="C83" s="370"/>
      <c r="D83" s="330"/>
      <c r="E83" s="330"/>
      <c r="F83" s="412"/>
      <c r="G83" s="362"/>
      <c r="H83" s="362"/>
      <c r="I83" s="362"/>
      <c r="J83" s="362"/>
      <c r="K83" s="362"/>
    </row>
    <row r="84" spans="1:16" s="392" customFormat="1" x14ac:dyDescent="0.3">
      <c r="A84" s="393">
        <v>11</v>
      </c>
      <c r="B84" s="393" t="s">
        <v>478</v>
      </c>
      <c r="C84" s="393"/>
      <c r="D84" s="407"/>
      <c r="E84" s="398"/>
      <c r="F84" s="393"/>
      <c r="G84" s="398"/>
      <c r="H84" s="393"/>
      <c r="I84" s="393"/>
      <c r="J84" s="371"/>
      <c r="K84" s="393"/>
      <c r="L84" s="403"/>
      <c r="M84" s="402"/>
      <c r="N84" s="402"/>
    </row>
    <row r="85" spans="1:16" x14ac:dyDescent="0.3">
      <c r="A85" s="291"/>
      <c r="C85" s="370" t="s">
        <v>206</v>
      </c>
      <c r="D85" s="380">
        <v>0.22448979591836735</v>
      </c>
      <c r="E85" s="380">
        <v>0.17721518987341772</v>
      </c>
      <c r="F85" s="379">
        <v>0.31578947368421051</v>
      </c>
      <c r="G85" s="380">
        <v>0.14634146341463414</v>
      </c>
      <c r="H85" s="379">
        <v>0.29292929292929293</v>
      </c>
      <c r="I85" s="379">
        <v>0.2</v>
      </c>
      <c r="J85" s="380">
        <v>0.21052631578947367</v>
      </c>
      <c r="K85" s="379">
        <v>0.23333333333333334</v>
      </c>
      <c r="L85" s="380">
        <v>0.20967741935483872</v>
      </c>
      <c r="M85" s="379">
        <v>0.34782608695652173</v>
      </c>
      <c r="N85" s="379">
        <v>0.17948717948717949</v>
      </c>
      <c r="O85" s="370" t="s">
        <v>344</v>
      </c>
      <c r="P85" s="394"/>
    </row>
    <row r="86" spans="1:16" x14ac:dyDescent="0.3">
      <c r="A86" s="291"/>
      <c r="C86" s="370" t="s">
        <v>207</v>
      </c>
      <c r="D86" s="380">
        <v>0.77551020408163263</v>
      </c>
      <c r="E86" s="380">
        <v>0.82278481012658233</v>
      </c>
      <c r="F86" s="379">
        <v>0.68421052631578949</v>
      </c>
      <c r="G86" s="380">
        <v>0.85365853658536583</v>
      </c>
      <c r="H86" s="379">
        <v>0.70707070707070707</v>
      </c>
      <c r="I86" s="379">
        <v>0.8</v>
      </c>
      <c r="J86" s="380">
        <v>0.78947368421052633</v>
      </c>
      <c r="K86" s="379">
        <v>0.76666666666666672</v>
      </c>
      <c r="L86" s="380">
        <v>0.79032258064516125</v>
      </c>
      <c r="M86" s="379">
        <v>0.65217391304347827</v>
      </c>
      <c r="N86" s="379">
        <v>0.82051282051282048</v>
      </c>
      <c r="O86" s="394"/>
      <c r="P86" s="394"/>
    </row>
    <row r="87" spans="1:16" ht="15" hidden="1" customHeight="1" x14ac:dyDescent="0.3">
      <c r="A87" s="291"/>
      <c r="B87" s="367" t="s">
        <v>140</v>
      </c>
      <c r="D87" s="330"/>
      <c r="E87" s="330"/>
      <c r="F87" s="362"/>
      <c r="G87" s="362"/>
      <c r="H87" s="362"/>
      <c r="I87" s="362"/>
      <c r="J87" s="362"/>
      <c r="K87" s="362"/>
    </row>
    <row r="88" spans="1:16" s="392" customFormat="1" x14ac:dyDescent="0.3">
      <c r="A88" s="393">
        <v>12</v>
      </c>
      <c r="B88" s="393" t="s">
        <v>518</v>
      </c>
      <c r="C88" s="393"/>
      <c r="D88" s="407"/>
      <c r="E88" s="398"/>
      <c r="F88" s="393"/>
      <c r="G88" s="398"/>
      <c r="H88" s="393"/>
      <c r="I88" s="393"/>
      <c r="J88" s="371"/>
      <c r="K88" s="393"/>
      <c r="L88" s="403"/>
      <c r="M88" s="402"/>
      <c r="N88" s="402"/>
    </row>
    <row r="89" spans="1:16" ht="15" customHeight="1" x14ac:dyDescent="0.3">
      <c r="C89" s="370" t="s">
        <v>519</v>
      </c>
      <c r="D89" s="380">
        <v>0.12</v>
      </c>
      <c r="E89" s="380">
        <v>0.12727272727272726</v>
      </c>
      <c r="F89" s="379">
        <v>9.0909090909090912E-2</v>
      </c>
      <c r="G89" s="380">
        <v>0</v>
      </c>
      <c r="H89" s="379">
        <v>0.13114754098360656</v>
      </c>
      <c r="I89" s="458" t="s">
        <v>393</v>
      </c>
      <c r="J89" s="380">
        <v>0.1702127659574468</v>
      </c>
      <c r="K89" s="379">
        <v>8.9743589743589744E-2</v>
      </c>
      <c r="L89" s="380">
        <v>0</v>
      </c>
      <c r="M89" s="458" t="s">
        <v>393</v>
      </c>
      <c r="N89" s="458" t="s">
        <v>393</v>
      </c>
    </row>
    <row r="90" spans="1:16" ht="15" customHeight="1" x14ac:dyDescent="0.3">
      <c r="C90" s="370" t="s">
        <v>520</v>
      </c>
      <c r="D90" s="380">
        <v>0.12</v>
      </c>
      <c r="E90" s="380">
        <v>5.4545454545454543E-2</v>
      </c>
      <c r="F90" s="379">
        <v>0.31818181818181818</v>
      </c>
      <c r="G90" s="380">
        <v>0.2</v>
      </c>
      <c r="H90" s="379">
        <v>6.5573770491803282E-2</v>
      </c>
      <c r="I90" s="458"/>
      <c r="J90" s="380">
        <v>0</v>
      </c>
      <c r="K90" s="379">
        <v>0.19230769230769232</v>
      </c>
      <c r="L90" s="380">
        <v>0.125</v>
      </c>
      <c r="M90" s="458"/>
      <c r="N90" s="458"/>
    </row>
    <row r="91" spans="1:16" ht="15" customHeight="1" x14ac:dyDescent="0.3">
      <c r="C91" s="370" t="s">
        <v>521</v>
      </c>
      <c r="D91" s="380">
        <v>0.60799999999999998</v>
      </c>
      <c r="E91" s="380">
        <v>0.65454545454545454</v>
      </c>
      <c r="F91" s="379">
        <v>0.36363636363636365</v>
      </c>
      <c r="G91" s="380">
        <v>0.54545454545454541</v>
      </c>
      <c r="H91" s="379">
        <v>0.75409836065573765</v>
      </c>
      <c r="I91" s="458"/>
      <c r="J91" s="380">
        <v>0.5957446808510638</v>
      </c>
      <c r="K91" s="379">
        <v>0.61538461538461542</v>
      </c>
      <c r="L91" s="380">
        <v>0.7</v>
      </c>
      <c r="M91" s="458"/>
      <c r="N91" s="458"/>
    </row>
    <row r="92" spans="1:16" ht="15" customHeight="1" x14ac:dyDescent="0.3">
      <c r="C92" s="370" t="s">
        <v>522</v>
      </c>
      <c r="D92" s="380">
        <v>6.4000000000000001E-2</v>
      </c>
      <c r="E92" s="380">
        <v>5.4545454545454543E-2</v>
      </c>
      <c r="F92" s="379">
        <v>0.18181818181818182</v>
      </c>
      <c r="G92" s="380">
        <v>0.14545454545454545</v>
      </c>
      <c r="H92" s="379">
        <v>0</v>
      </c>
      <c r="I92" s="458"/>
      <c r="J92" s="380">
        <v>8.5106382978723402E-2</v>
      </c>
      <c r="K92" s="379">
        <v>5.128205128205128E-2</v>
      </c>
      <c r="L92" s="380">
        <v>0.1</v>
      </c>
      <c r="M92" s="458"/>
      <c r="N92" s="458"/>
    </row>
    <row r="93" spans="1:16" ht="15" customHeight="1" x14ac:dyDescent="0.3">
      <c r="C93" s="370" t="s">
        <v>439</v>
      </c>
      <c r="D93" s="380">
        <v>3.2000000000000001E-2</v>
      </c>
      <c r="E93" s="380">
        <v>3.6363636363636362E-2</v>
      </c>
      <c r="F93" s="379">
        <v>4.5454545454545456E-2</v>
      </c>
      <c r="G93" s="380">
        <v>5.4545454545454543E-2</v>
      </c>
      <c r="H93" s="379">
        <v>1.6393442622950821E-2</v>
      </c>
      <c r="I93" s="458"/>
      <c r="J93" s="380">
        <v>4.2553191489361701E-2</v>
      </c>
      <c r="K93" s="379">
        <v>2.564102564102564E-2</v>
      </c>
      <c r="L93" s="380">
        <v>2.5000000000000001E-2</v>
      </c>
      <c r="M93" s="458"/>
      <c r="N93" s="458"/>
    </row>
    <row r="94" spans="1:16" x14ac:dyDescent="0.3">
      <c r="C94" s="370" t="s">
        <v>182</v>
      </c>
      <c r="D94" s="380">
        <v>5.6000000000000001E-2</v>
      </c>
      <c r="E94" s="380">
        <v>7.2727272727272724E-2</v>
      </c>
      <c r="F94" s="379">
        <v>0</v>
      </c>
      <c r="G94" s="380">
        <v>5.4545454545454543E-2</v>
      </c>
      <c r="H94" s="379">
        <v>3.2786885245901641E-2</v>
      </c>
      <c r="I94" s="458"/>
      <c r="J94" s="380">
        <v>0.10638297872340426</v>
      </c>
      <c r="K94" s="379">
        <v>2.564102564102564E-2</v>
      </c>
      <c r="L94" s="380">
        <v>0.05</v>
      </c>
      <c r="M94" s="458"/>
      <c r="N94" s="458"/>
    </row>
    <row r="95" spans="1:16" ht="15" hidden="1" customHeight="1" x14ac:dyDescent="0.3">
      <c r="B95" s="367" t="s">
        <v>140</v>
      </c>
      <c r="D95" s="311">
        <v>0</v>
      </c>
      <c r="E95" s="311">
        <v>0</v>
      </c>
      <c r="F95" s="368">
        <v>0</v>
      </c>
      <c r="G95" s="312">
        <v>0</v>
      </c>
      <c r="H95" s="368">
        <v>0</v>
      </c>
      <c r="I95" s="458"/>
      <c r="J95" s="312">
        <v>0</v>
      </c>
      <c r="K95" s="368">
        <v>0</v>
      </c>
      <c r="L95" s="397">
        <v>0</v>
      </c>
      <c r="M95" s="458"/>
      <c r="N95" s="458"/>
    </row>
    <row r="96" spans="1:16" hidden="1" x14ac:dyDescent="0.3">
      <c r="B96" s="367" t="s">
        <v>140</v>
      </c>
      <c r="D96" s="380"/>
      <c r="E96" s="380"/>
      <c r="F96" s="379"/>
      <c r="G96" s="380"/>
      <c r="H96" s="379"/>
      <c r="I96" s="458"/>
      <c r="J96" s="380"/>
      <c r="K96" s="379"/>
      <c r="M96" s="458"/>
      <c r="N96" s="458"/>
    </row>
    <row r="97" spans="1:14" s="392" customFormat="1" x14ac:dyDescent="0.3">
      <c r="A97" s="393">
        <v>13</v>
      </c>
      <c r="B97" s="393" t="s">
        <v>523</v>
      </c>
      <c r="C97" s="393"/>
      <c r="D97" s="413"/>
      <c r="E97" s="413"/>
      <c r="G97" s="396"/>
      <c r="J97" s="372"/>
      <c r="L97" s="403"/>
      <c r="M97" s="402"/>
      <c r="N97" s="402"/>
    </row>
    <row r="98" spans="1:14" x14ac:dyDescent="0.3">
      <c r="A98" s="362"/>
      <c r="C98" s="370" t="s">
        <v>206</v>
      </c>
      <c r="D98" s="380">
        <v>0</v>
      </c>
      <c r="E98" s="380">
        <v>0</v>
      </c>
      <c r="F98" s="379">
        <v>0</v>
      </c>
      <c r="G98" s="380">
        <v>0</v>
      </c>
      <c r="H98" s="379">
        <v>0</v>
      </c>
      <c r="I98" s="379">
        <v>0</v>
      </c>
      <c r="J98" s="380">
        <v>0</v>
      </c>
      <c r="K98" s="379">
        <v>0</v>
      </c>
      <c r="L98" s="380">
        <v>0</v>
      </c>
      <c r="M98" s="379">
        <v>0</v>
      </c>
      <c r="N98" s="379">
        <v>0</v>
      </c>
    </row>
    <row r="99" spans="1:14" x14ac:dyDescent="0.3">
      <c r="A99" s="362"/>
      <c r="C99" s="370" t="s">
        <v>207</v>
      </c>
      <c r="D99" s="380">
        <v>1</v>
      </c>
      <c r="E99" s="380">
        <v>1</v>
      </c>
      <c r="F99" s="379">
        <v>1</v>
      </c>
      <c r="G99" s="380">
        <v>1</v>
      </c>
      <c r="H99" s="379">
        <v>1</v>
      </c>
      <c r="I99" s="379">
        <v>1</v>
      </c>
      <c r="J99" s="380">
        <v>1</v>
      </c>
      <c r="K99" s="379">
        <v>1</v>
      </c>
      <c r="L99" s="380">
        <v>1</v>
      </c>
      <c r="M99" s="379">
        <v>1</v>
      </c>
      <c r="N99" s="379">
        <v>1</v>
      </c>
    </row>
    <row r="100" spans="1:14" hidden="1" x14ac:dyDescent="0.3">
      <c r="A100" s="362"/>
      <c r="B100" s="367" t="s">
        <v>140</v>
      </c>
      <c r="D100" s="362"/>
      <c r="E100" s="362"/>
      <c r="F100" s="362"/>
      <c r="G100" s="362"/>
      <c r="H100" s="362"/>
      <c r="I100" s="362"/>
      <c r="J100" s="362"/>
      <c r="K100" s="362"/>
    </row>
    <row r="101" spans="1:14" s="392" customFormat="1" x14ac:dyDescent="0.3">
      <c r="A101" s="393">
        <v>14</v>
      </c>
      <c r="B101" s="393" t="s">
        <v>524</v>
      </c>
      <c r="C101" s="393"/>
      <c r="D101" s="388"/>
      <c r="E101" s="388"/>
      <c r="G101" s="372"/>
      <c r="J101" s="372"/>
      <c r="L101" s="403"/>
      <c r="M101" s="402"/>
      <c r="N101" s="402"/>
    </row>
    <row r="102" spans="1:14" x14ac:dyDescent="0.3">
      <c r="A102" s="362"/>
      <c r="C102" s="370" t="s">
        <v>525</v>
      </c>
      <c r="D102" s="432">
        <v>3.1746031746031744E-2</v>
      </c>
      <c r="E102" s="432">
        <v>2.7027027027027029E-2</v>
      </c>
      <c r="F102" s="433">
        <v>0</v>
      </c>
      <c r="G102" s="432">
        <v>0</v>
      </c>
      <c r="H102" s="433">
        <v>4.1237113402061855E-2</v>
      </c>
      <c r="I102" s="433">
        <v>0.11764705882352941</v>
      </c>
      <c r="J102" s="432">
        <v>0</v>
      </c>
      <c r="K102" s="433">
        <v>5.3097345132743362E-2</v>
      </c>
      <c r="L102" s="432">
        <v>0</v>
      </c>
      <c r="M102" s="433">
        <v>6.8181818181818177E-2</v>
      </c>
      <c r="N102" s="433">
        <v>0</v>
      </c>
    </row>
    <row r="103" spans="1:14" x14ac:dyDescent="0.3">
      <c r="A103" s="362"/>
      <c r="C103" s="370" t="s">
        <v>526</v>
      </c>
      <c r="D103" s="432">
        <v>0.75661375661375663</v>
      </c>
      <c r="E103" s="432">
        <v>0.71621621621621623</v>
      </c>
      <c r="F103" s="433">
        <v>0.67647058823529416</v>
      </c>
      <c r="G103" s="432">
        <v>0.81333333333333335</v>
      </c>
      <c r="H103" s="433">
        <v>0.76288659793814428</v>
      </c>
      <c r="I103" s="433">
        <v>0.47058823529411764</v>
      </c>
      <c r="J103" s="432">
        <v>0.77631578947368418</v>
      </c>
      <c r="K103" s="433">
        <v>0.74336283185840712</v>
      </c>
      <c r="L103" s="432">
        <v>0.75862068965517238</v>
      </c>
      <c r="M103" s="433">
        <v>0.70454545454545459</v>
      </c>
      <c r="N103" s="433">
        <v>0.71794871794871795</v>
      </c>
    </row>
    <row r="104" spans="1:14" x14ac:dyDescent="0.3">
      <c r="A104" s="362"/>
      <c r="C104" s="370" t="s">
        <v>352</v>
      </c>
      <c r="D104" s="432">
        <v>5.8201058201058198E-2</v>
      </c>
      <c r="E104" s="432">
        <v>8.1081081081081086E-2</v>
      </c>
      <c r="F104" s="433">
        <v>5.8823529411764705E-2</v>
      </c>
      <c r="G104" s="432">
        <v>9.3333333333333338E-2</v>
      </c>
      <c r="H104" s="433">
        <v>0</v>
      </c>
      <c r="I104" s="433">
        <v>0.23529411764705882</v>
      </c>
      <c r="J104" s="432">
        <v>0.14473684210526316</v>
      </c>
      <c r="K104" s="433">
        <v>0</v>
      </c>
      <c r="L104" s="432">
        <v>0</v>
      </c>
      <c r="M104" s="433">
        <v>9.0909090909090912E-2</v>
      </c>
      <c r="N104" s="433">
        <v>0.10256410256410256</v>
      </c>
    </row>
    <row r="105" spans="1:14" x14ac:dyDescent="0.3">
      <c r="A105" s="362"/>
      <c r="B105" s="367" t="s">
        <v>140</v>
      </c>
      <c r="C105" s="370" t="s">
        <v>351</v>
      </c>
      <c r="D105" s="432">
        <v>0.13756613756613756</v>
      </c>
      <c r="E105" s="432">
        <v>0.14864864864864866</v>
      </c>
      <c r="F105" s="433">
        <v>0.23529411764705882</v>
      </c>
      <c r="G105" s="432">
        <v>5.3333333333333337E-2</v>
      </c>
      <c r="H105" s="433">
        <v>0.19587628865979381</v>
      </c>
      <c r="I105" s="433">
        <v>0.17647058823529413</v>
      </c>
      <c r="J105" s="432">
        <v>5.2631578947368418E-2</v>
      </c>
      <c r="K105" s="433">
        <v>0.19469026548672566</v>
      </c>
      <c r="L105" s="432">
        <v>0.20689655172413793</v>
      </c>
      <c r="M105" s="433">
        <v>0.13636363636363635</v>
      </c>
      <c r="N105" s="433">
        <v>0.17948717948717949</v>
      </c>
    </row>
    <row r="106" spans="1:14" x14ac:dyDescent="0.3">
      <c r="C106" s="370" t="s">
        <v>439</v>
      </c>
      <c r="D106" s="432">
        <v>1.5873015873015872E-2</v>
      </c>
      <c r="E106" s="432">
        <v>2.7027027027027029E-2</v>
      </c>
      <c r="F106" s="433">
        <v>2.9411764705882353E-2</v>
      </c>
      <c r="G106" s="432">
        <v>0.04</v>
      </c>
      <c r="H106" s="433">
        <v>0</v>
      </c>
      <c r="I106" s="433">
        <v>0</v>
      </c>
      <c r="J106" s="432">
        <v>2.6315789473684209E-2</v>
      </c>
      <c r="K106" s="433">
        <v>8.8495575221238937E-3</v>
      </c>
      <c r="L106" s="432">
        <v>3.4482758620689655E-2</v>
      </c>
      <c r="M106" s="433">
        <v>0</v>
      </c>
      <c r="N106" s="433">
        <v>0</v>
      </c>
    </row>
    <row r="107" spans="1:14" s="392" customFormat="1" x14ac:dyDescent="0.3">
      <c r="A107" s="393">
        <v>15</v>
      </c>
      <c r="B107" s="393" t="s">
        <v>527</v>
      </c>
      <c r="C107" s="393"/>
      <c r="D107" s="388"/>
      <c r="E107" s="388"/>
      <c r="G107" s="372"/>
      <c r="J107" s="372"/>
      <c r="L107" s="403"/>
      <c r="M107" s="402"/>
      <c r="N107" s="402"/>
    </row>
    <row r="108" spans="1:14" x14ac:dyDescent="0.3">
      <c r="C108" s="370" t="s">
        <v>528</v>
      </c>
      <c r="D108" s="380">
        <v>0.18681318681318682</v>
      </c>
      <c r="E108" s="380">
        <v>0.18840579710144928</v>
      </c>
      <c r="F108" s="379">
        <v>8.5714285714285715E-2</v>
      </c>
      <c r="G108" s="380">
        <v>0.10810810810810811</v>
      </c>
      <c r="H108" s="379">
        <v>0.15053763440860216</v>
      </c>
      <c r="I108" s="379">
        <v>0.8</v>
      </c>
      <c r="J108" s="380">
        <v>0.23076923076923078</v>
      </c>
      <c r="K108" s="379">
        <v>0.15384615384615385</v>
      </c>
      <c r="L108" s="380">
        <v>3.3898305084745763E-2</v>
      </c>
      <c r="M108" s="379">
        <v>0.40909090909090912</v>
      </c>
      <c r="N108" s="379">
        <v>0.39393939393939392</v>
      </c>
    </row>
    <row r="109" spans="1:14" x14ac:dyDescent="0.3">
      <c r="C109" s="370" t="s">
        <v>529</v>
      </c>
      <c r="D109" s="380">
        <v>2.197802197802198E-2</v>
      </c>
      <c r="E109" s="380">
        <v>0</v>
      </c>
      <c r="F109" s="379">
        <v>5.7142857142857141E-2</v>
      </c>
      <c r="G109" s="380">
        <v>0</v>
      </c>
      <c r="H109" s="379">
        <v>4.3010752688172046E-2</v>
      </c>
      <c r="I109" s="379">
        <v>0</v>
      </c>
      <c r="J109" s="380">
        <v>5.128205128205128E-2</v>
      </c>
      <c r="K109" s="379">
        <v>0</v>
      </c>
      <c r="L109" s="380">
        <v>0</v>
      </c>
      <c r="M109" s="379">
        <v>4.5454545454545456E-2</v>
      </c>
      <c r="N109" s="379">
        <v>0</v>
      </c>
    </row>
    <row r="110" spans="1:14" x14ac:dyDescent="0.3">
      <c r="C110" s="370" t="s">
        <v>530</v>
      </c>
      <c r="D110" s="380">
        <v>0</v>
      </c>
      <c r="E110" s="380">
        <v>0</v>
      </c>
      <c r="F110" s="379">
        <v>0</v>
      </c>
      <c r="G110" s="380">
        <v>0</v>
      </c>
      <c r="H110" s="379">
        <v>0</v>
      </c>
      <c r="I110" s="379">
        <v>0</v>
      </c>
      <c r="J110" s="380">
        <v>0</v>
      </c>
      <c r="K110" s="379">
        <v>0</v>
      </c>
      <c r="L110" s="380">
        <v>0</v>
      </c>
      <c r="M110" s="379">
        <v>0</v>
      </c>
      <c r="N110" s="379">
        <v>0</v>
      </c>
    </row>
    <row r="111" spans="1:14" x14ac:dyDescent="0.3">
      <c r="C111" s="370" t="s">
        <v>531</v>
      </c>
      <c r="D111" s="380">
        <v>6.5934065934065936E-2</v>
      </c>
      <c r="E111" s="380">
        <v>5.7971014492753624E-2</v>
      </c>
      <c r="F111" s="379">
        <v>0</v>
      </c>
      <c r="G111" s="380">
        <v>4.0540540540540543E-2</v>
      </c>
      <c r="H111" s="379">
        <v>9.6774193548387094E-2</v>
      </c>
      <c r="I111" s="379">
        <v>0</v>
      </c>
      <c r="J111" s="380">
        <v>0.15384615384615385</v>
      </c>
      <c r="K111" s="379">
        <v>0</v>
      </c>
      <c r="L111" s="380">
        <v>5.0847457627118647E-2</v>
      </c>
      <c r="M111" s="379">
        <v>9.0909090909090912E-2</v>
      </c>
      <c r="N111" s="379">
        <v>0</v>
      </c>
    </row>
    <row r="112" spans="1:14" x14ac:dyDescent="0.3">
      <c r="C112" s="370" t="s">
        <v>532</v>
      </c>
      <c r="D112" s="380">
        <v>4.3956043956043959E-2</v>
      </c>
      <c r="E112" s="380">
        <v>7.2463768115942032E-2</v>
      </c>
      <c r="F112" s="379">
        <v>0</v>
      </c>
      <c r="G112" s="380">
        <v>0</v>
      </c>
      <c r="H112" s="379">
        <v>8.6021505376344093E-2</v>
      </c>
      <c r="I112" s="379">
        <v>0</v>
      </c>
      <c r="J112" s="380">
        <v>5.128205128205128E-2</v>
      </c>
      <c r="K112" s="379">
        <v>3.8461538461538464E-2</v>
      </c>
      <c r="L112" s="380">
        <v>6.7796610169491525E-2</v>
      </c>
      <c r="M112" s="379">
        <v>0</v>
      </c>
      <c r="N112" s="379">
        <v>0.21212121212121213</v>
      </c>
    </row>
    <row r="113" spans="3:14" x14ac:dyDescent="0.3">
      <c r="C113" s="370" t="s">
        <v>331</v>
      </c>
      <c r="D113" s="380">
        <v>0.67582417582417587</v>
      </c>
      <c r="E113" s="380">
        <v>0.6811594202898551</v>
      </c>
      <c r="F113" s="379">
        <v>0.82857142857142863</v>
      </c>
      <c r="G113" s="380">
        <v>0.83783783783783783</v>
      </c>
      <c r="H113" s="379">
        <v>0.62365591397849462</v>
      </c>
      <c r="I113" s="379">
        <v>0.2</v>
      </c>
      <c r="J113" s="380">
        <v>0.51282051282051277</v>
      </c>
      <c r="K113" s="379">
        <v>0.79807692307692313</v>
      </c>
      <c r="L113" s="380">
        <v>0.84745762711864403</v>
      </c>
      <c r="M113" s="379">
        <v>0.45454545454545453</v>
      </c>
      <c r="N113" s="379">
        <v>0.39393939393939392</v>
      </c>
    </row>
    <row r="114" spans="3:14" x14ac:dyDescent="0.3">
      <c r="C114" s="370" t="s">
        <v>439</v>
      </c>
      <c r="D114" s="380">
        <v>5.4945054945054949E-3</v>
      </c>
      <c r="E114" s="380">
        <v>0</v>
      </c>
      <c r="F114" s="379">
        <v>2.8571428571428571E-2</v>
      </c>
      <c r="G114" s="380">
        <v>1.3513513513513514E-2</v>
      </c>
      <c r="H114" s="379">
        <v>0</v>
      </c>
      <c r="I114" s="379">
        <v>0</v>
      </c>
      <c r="J114" s="380">
        <v>0</v>
      </c>
      <c r="K114" s="379">
        <v>9.6153846153846159E-3</v>
      </c>
      <c r="L114" s="380">
        <v>0</v>
      </c>
      <c r="M114" s="379">
        <v>0</v>
      </c>
      <c r="N114" s="379">
        <v>0</v>
      </c>
    </row>
  </sheetData>
  <sheetProtection password="CD4E" sheet="1" objects="1" scenarios="1"/>
  <mergeCells count="10">
    <mergeCell ref="I89:I96"/>
    <mergeCell ref="M89:M96"/>
    <mergeCell ref="N89:N96"/>
    <mergeCell ref="I26:I31"/>
    <mergeCell ref="O18:U24"/>
    <mergeCell ref="D66:N72"/>
    <mergeCell ref="E75:E82"/>
    <mergeCell ref="F75:F82"/>
    <mergeCell ref="I75:I82"/>
    <mergeCell ref="N75:N82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106"/>
  <sheetViews>
    <sheetView showGridLines="0" showRowColHeaders="0" workbookViewId="0"/>
  </sheetViews>
  <sheetFormatPr defaultColWidth="8.77734375" defaultRowHeight="14.4" x14ac:dyDescent="0.3"/>
  <cols>
    <col min="1" max="1" width="5.77734375" style="368" customWidth="1"/>
    <col min="2" max="2" width="0.77734375" style="367" customWidth="1"/>
    <col min="3" max="3" width="30.21875" style="394" customWidth="1"/>
    <col min="4" max="5" width="10.6640625" style="311" customWidth="1"/>
    <col min="6" max="6" width="10.6640625" style="368" customWidth="1"/>
    <col min="7" max="7" width="10.6640625" style="312" customWidth="1"/>
    <col min="8" max="9" width="10.6640625" style="368" customWidth="1"/>
    <col min="10" max="10" width="10.6640625" style="312" customWidth="1"/>
    <col min="11" max="11" width="10.6640625" style="368" customWidth="1"/>
    <col min="12" max="12" width="10.6640625" style="397" customWidth="1"/>
    <col min="13" max="14" width="10.6640625" style="322" customWidth="1"/>
    <col min="15" max="16384" width="8.77734375" style="368"/>
  </cols>
  <sheetData>
    <row r="1" spans="1:14" s="281" customFormat="1" ht="30.75" customHeight="1" x14ac:dyDescent="0.3">
      <c r="A1" s="281" t="s">
        <v>6</v>
      </c>
      <c r="B1" s="303" t="s">
        <v>139</v>
      </c>
      <c r="C1" s="300"/>
      <c r="D1" s="301" t="s">
        <v>232</v>
      </c>
      <c r="E1" s="305" t="s">
        <v>0</v>
      </c>
      <c r="F1" s="302" t="s">
        <v>155</v>
      </c>
      <c r="G1" s="313" t="s">
        <v>233</v>
      </c>
      <c r="H1" s="302" t="s">
        <v>234</v>
      </c>
      <c r="I1" s="302" t="s">
        <v>235</v>
      </c>
      <c r="J1" s="313" t="s">
        <v>236</v>
      </c>
      <c r="K1" s="302" t="s">
        <v>237</v>
      </c>
      <c r="L1" s="313" t="s">
        <v>491</v>
      </c>
      <c r="M1" s="405" t="s">
        <v>492</v>
      </c>
      <c r="N1" s="406" t="s">
        <v>493</v>
      </c>
    </row>
    <row r="2" spans="1:14" s="287" customFormat="1" ht="14.55" x14ac:dyDescent="0.35">
      <c r="A2" s="282" t="s">
        <v>4</v>
      </c>
      <c r="B2" s="282" t="s">
        <v>3</v>
      </c>
      <c r="C2" s="282"/>
      <c r="D2" s="306" t="s">
        <v>112</v>
      </c>
      <c r="E2" s="306" t="s">
        <v>0</v>
      </c>
      <c r="F2" s="299" t="s">
        <v>155</v>
      </c>
      <c r="G2" s="306" t="s">
        <v>107</v>
      </c>
      <c r="H2" s="299" t="s">
        <v>108</v>
      </c>
      <c r="I2" s="299" t="s">
        <v>109</v>
      </c>
      <c r="J2" s="306" t="s">
        <v>110</v>
      </c>
      <c r="K2" s="299" t="s">
        <v>111</v>
      </c>
      <c r="L2" s="399"/>
      <c r="M2" s="400"/>
      <c r="N2" s="400"/>
    </row>
    <row r="3" spans="1:14" s="287" customFormat="1" ht="14.55" hidden="1" x14ac:dyDescent="0.35">
      <c r="A3" s="282">
        <v>154</v>
      </c>
      <c r="B3" s="282"/>
      <c r="C3" s="282"/>
      <c r="D3" s="307" t="s">
        <v>112</v>
      </c>
      <c r="E3" s="307" t="s">
        <v>0</v>
      </c>
      <c r="F3" s="283" t="s">
        <v>118</v>
      </c>
      <c r="G3" s="314" t="s">
        <v>119</v>
      </c>
      <c r="H3" s="285" t="s">
        <v>120</v>
      </c>
      <c r="I3" s="285" t="s">
        <v>121</v>
      </c>
      <c r="J3" s="315" t="s">
        <v>122</v>
      </c>
      <c r="K3" s="286" t="s">
        <v>123</v>
      </c>
      <c r="L3" s="399"/>
      <c r="M3" s="400"/>
      <c r="N3" s="400"/>
    </row>
    <row r="4" spans="1:14" s="287" customFormat="1" ht="14.55" hidden="1" x14ac:dyDescent="0.35">
      <c r="A4" s="282"/>
      <c r="B4" s="282"/>
      <c r="C4" s="282"/>
      <c r="D4" s="307"/>
      <c r="E4" s="307"/>
      <c r="F4" s="283" t="s">
        <v>124</v>
      </c>
      <c r="G4" s="314"/>
      <c r="H4" s="284" t="s">
        <v>125</v>
      </c>
      <c r="I4" s="284" t="s">
        <v>126</v>
      </c>
      <c r="J4" s="315" t="s">
        <v>127</v>
      </c>
      <c r="K4" s="286" t="s">
        <v>128</v>
      </c>
      <c r="L4" s="399"/>
      <c r="M4" s="400"/>
      <c r="N4" s="400"/>
    </row>
    <row r="5" spans="1:14" s="287" customFormat="1" ht="14.55" hidden="1" x14ac:dyDescent="0.35">
      <c r="A5" s="282"/>
      <c r="B5" s="282"/>
      <c r="C5" s="282"/>
      <c r="D5" s="307"/>
      <c r="E5" s="307"/>
      <c r="F5" s="283" t="s">
        <v>129</v>
      </c>
      <c r="G5" s="314"/>
      <c r="H5" s="284" t="s">
        <v>130</v>
      </c>
      <c r="I5" s="284" t="s">
        <v>131</v>
      </c>
      <c r="J5" s="316" t="s">
        <v>132</v>
      </c>
      <c r="K5" s="286" t="s">
        <v>133</v>
      </c>
      <c r="L5" s="399"/>
      <c r="M5" s="400"/>
      <c r="N5" s="400"/>
    </row>
    <row r="6" spans="1:14" s="287" customFormat="1" ht="14.55" hidden="1" x14ac:dyDescent="0.35">
      <c r="A6" s="282"/>
      <c r="B6" s="282"/>
      <c r="C6" s="282"/>
      <c r="D6" s="307"/>
      <c r="E6" s="307"/>
      <c r="F6" s="288"/>
      <c r="G6" s="314"/>
      <c r="H6" s="288"/>
      <c r="I6" s="288"/>
      <c r="J6" s="314"/>
      <c r="K6" s="288" t="s">
        <v>134</v>
      </c>
      <c r="L6" s="399"/>
      <c r="M6" s="400"/>
      <c r="N6" s="400"/>
    </row>
    <row r="7" spans="1:14" s="287" customFormat="1" ht="14.55" hidden="1" x14ac:dyDescent="0.35">
      <c r="A7" s="282"/>
      <c r="B7" s="282"/>
      <c r="C7" s="282"/>
      <c r="D7" s="307"/>
      <c r="E7" s="307"/>
      <c r="F7" s="288"/>
      <c r="G7" s="314"/>
      <c r="H7" s="288"/>
      <c r="I7" s="288"/>
      <c r="J7" s="314"/>
      <c r="K7" s="288" t="s">
        <v>135</v>
      </c>
      <c r="L7" s="399"/>
      <c r="M7" s="400"/>
      <c r="N7" s="400"/>
    </row>
    <row r="8" spans="1:14" s="287" customFormat="1" ht="14.55" hidden="1" x14ac:dyDescent="0.35">
      <c r="A8" s="282"/>
      <c r="B8" s="282"/>
      <c r="C8" s="282"/>
      <c r="D8" s="308"/>
      <c r="E8" s="308"/>
      <c r="F8" s="288"/>
      <c r="G8" s="314"/>
      <c r="H8" s="288"/>
      <c r="I8" s="288"/>
      <c r="J8" s="314"/>
      <c r="K8" s="288" t="s">
        <v>136</v>
      </c>
      <c r="L8" s="399"/>
      <c r="M8" s="400"/>
      <c r="N8" s="400"/>
    </row>
    <row r="9" spans="1:14" s="392" customFormat="1" x14ac:dyDescent="0.3">
      <c r="A9" s="393">
        <v>1</v>
      </c>
      <c r="B9" s="393" t="s">
        <v>504</v>
      </c>
      <c r="C9" s="393"/>
      <c r="D9" s="398"/>
      <c r="E9" s="398"/>
      <c r="F9" s="393"/>
      <c r="G9" s="398"/>
      <c r="H9" s="393"/>
      <c r="I9" s="393"/>
      <c r="J9" s="398"/>
      <c r="K9" s="393"/>
      <c r="L9" s="401"/>
      <c r="M9" s="402"/>
      <c r="N9" s="402"/>
    </row>
    <row r="10" spans="1:14" x14ac:dyDescent="0.3">
      <c r="A10" s="291"/>
      <c r="C10" s="370" t="s">
        <v>429</v>
      </c>
      <c r="D10" s="329">
        <v>0.62</v>
      </c>
      <c r="E10" s="329">
        <v>0.53</v>
      </c>
      <c r="F10" s="327">
        <v>0.67</v>
      </c>
      <c r="G10" s="329">
        <v>0.67</v>
      </c>
      <c r="H10" s="327">
        <v>0.64</v>
      </c>
      <c r="I10" s="327">
        <v>0.35</v>
      </c>
      <c r="J10" s="329">
        <v>0.59</v>
      </c>
      <c r="K10" s="327">
        <v>0.65</v>
      </c>
      <c r="L10" s="380">
        <v>0.71</v>
      </c>
      <c r="M10" s="379">
        <v>0.74</v>
      </c>
      <c r="N10" s="379">
        <v>0.65</v>
      </c>
    </row>
    <row r="11" spans="1:14" x14ac:dyDescent="0.3">
      <c r="A11" s="291"/>
      <c r="C11" s="370" t="s">
        <v>430</v>
      </c>
      <c r="D11" s="329">
        <v>0.26</v>
      </c>
      <c r="E11" s="329">
        <v>0.3</v>
      </c>
      <c r="F11" s="327">
        <v>0.27</v>
      </c>
      <c r="G11" s="329">
        <v>0.21</v>
      </c>
      <c r="H11" s="327">
        <v>0.28000000000000003</v>
      </c>
      <c r="I11" s="327">
        <v>0.35</v>
      </c>
      <c r="J11" s="329">
        <v>0.28999999999999998</v>
      </c>
      <c r="K11" s="327">
        <v>0.21</v>
      </c>
      <c r="L11" s="380">
        <v>0.14000000000000001</v>
      </c>
      <c r="M11" s="379">
        <v>0.22</v>
      </c>
      <c r="N11" s="379">
        <v>0.26</v>
      </c>
    </row>
    <row r="12" spans="1:14" ht="14.55" x14ac:dyDescent="0.35">
      <c r="A12" s="291"/>
      <c r="C12" s="370" t="s">
        <v>431</v>
      </c>
      <c r="D12" s="329">
        <v>7.0000000000000007E-2</v>
      </c>
      <c r="E12" s="329">
        <v>0.08</v>
      </c>
      <c r="F12" s="327">
        <v>0</v>
      </c>
      <c r="G12" s="329">
        <v>0.06</v>
      </c>
      <c r="H12" s="327">
        <v>0.04</v>
      </c>
      <c r="I12" s="327">
        <v>0.23</v>
      </c>
      <c r="J12" s="329">
        <v>7.0000000000000007E-2</v>
      </c>
      <c r="K12" s="327">
        <v>7.0000000000000007E-2</v>
      </c>
      <c r="L12" s="380">
        <v>0.05</v>
      </c>
      <c r="M12" s="379">
        <v>0.04</v>
      </c>
      <c r="N12" s="379">
        <v>0.05</v>
      </c>
    </row>
    <row r="13" spans="1:14" x14ac:dyDescent="0.3">
      <c r="A13" s="291"/>
      <c r="C13" s="370" t="s">
        <v>432</v>
      </c>
      <c r="D13" s="329">
        <v>0.03</v>
      </c>
      <c r="E13" s="329">
        <v>0.06</v>
      </c>
      <c r="F13" s="327">
        <v>0</v>
      </c>
      <c r="G13" s="329">
        <v>0.05</v>
      </c>
      <c r="H13" s="327">
        <v>0.01</v>
      </c>
      <c r="I13" s="327">
        <v>0.04</v>
      </c>
      <c r="J13" s="329">
        <v>0.02</v>
      </c>
      <c r="K13" s="327">
        <v>0.04</v>
      </c>
      <c r="L13" s="380">
        <v>0.03</v>
      </c>
      <c r="M13" s="379">
        <v>0</v>
      </c>
      <c r="N13" s="379">
        <v>0</v>
      </c>
    </row>
    <row r="14" spans="1:14" ht="15" customHeight="1" x14ac:dyDescent="0.35">
      <c r="A14" s="291"/>
      <c r="C14" s="370" t="s">
        <v>433</v>
      </c>
      <c r="D14" s="329">
        <v>0.03</v>
      </c>
      <c r="E14" s="329">
        <v>0.02</v>
      </c>
      <c r="F14" s="327">
        <v>7.0000000000000007E-2</v>
      </c>
      <c r="G14" s="329">
        <v>0.01</v>
      </c>
      <c r="H14" s="327">
        <v>0.04</v>
      </c>
      <c r="I14" s="327">
        <v>0.04</v>
      </c>
      <c r="J14" s="329">
        <v>0.03</v>
      </c>
      <c r="K14" s="327">
        <v>0.03</v>
      </c>
      <c r="L14" s="380">
        <v>7.0000000000000007E-2</v>
      </c>
      <c r="M14" s="379">
        <v>0</v>
      </c>
      <c r="N14" s="379">
        <v>0.05</v>
      </c>
    </row>
    <row r="15" spans="1:14" ht="15" hidden="1" customHeight="1" x14ac:dyDescent="0.35">
      <c r="A15" s="291"/>
      <c r="B15" s="367" t="s">
        <v>140</v>
      </c>
      <c r="C15" s="370" t="s">
        <v>140</v>
      </c>
      <c r="D15" s="329"/>
      <c r="E15" s="329"/>
      <c r="F15" s="327"/>
      <c r="G15" s="329"/>
      <c r="H15" s="327"/>
      <c r="I15" s="327"/>
      <c r="J15" s="329"/>
      <c r="K15" s="327"/>
    </row>
    <row r="16" spans="1:14" s="392" customFormat="1" x14ac:dyDescent="0.3">
      <c r="A16" s="393">
        <v>2</v>
      </c>
      <c r="B16" s="393" t="s">
        <v>434</v>
      </c>
      <c r="C16" s="393"/>
      <c r="D16" s="407"/>
      <c r="E16" s="398"/>
      <c r="F16" s="393"/>
      <c r="G16" s="398"/>
      <c r="H16" s="393"/>
      <c r="I16" s="393"/>
      <c r="J16" s="398"/>
      <c r="K16" s="393"/>
      <c r="L16" s="401"/>
      <c r="M16" s="402"/>
      <c r="N16" s="402"/>
    </row>
    <row r="17" spans="1:22" ht="15" customHeight="1" x14ac:dyDescent="0.3">
      <c r="A17" s="294"/>
      <c r="C17" s="370" t="s">
        <v>435</v>
      </c>
      <c r="D17" s="329">
        <v>0.5</v>
      </c>
      <c r="E17" s="329">
        <v>0.47</v>
      </c>
      <c r="F17" s="409">
        <v>0.54</v>
      </c>
      <c r="G17" s="329">
        <v>0.45</v>
      </c>
      <c r="H17" s="409">
        <v>0.52</v>
      </c>
      <c r="I17" s="409">
        <v>0.56999999999999995</v>
      </c>
      <c r="J17" s="329">
        <v>0.62</v>
      </c>
      <c r="K17" s="409">
        <v>0.37</v>
      </c>
      <c r="L17" s="380">
        <v>0.55000000000000004</v>
      </c>
      <c r="M17" s="410">
        <v>0.5</v>
      </c>
      <c r="N17" s="408">
        <v>0.63</v>
      </c>
      <c r="O17" s="243"/>
      <c r="P17" s="243"/>
      <c r="Q17" s="243"/>
      <c r="R17" s="243"/>
      <c r="S17" s="243"/>
      <c r="T17" s="243"/>
      <c r="U17" s="243"/>
      <c r="V17" s="243"/>
    </row>
    <row r="18" spans="1:22" x14ac:dyDescent="0.3">
      <c r="A18" s="294"/>
      <c r="C18" s="370" t="s">
        <v>436</v>
      </c>
      <c r="D18" s="329">
        <v>0.55000000000000004</v>
      </c>
      <c r="E18" s="329">
        <v>0.6</v>
      </c>
      <c r="F18" s="409">
        <v>0.28999999999999998</v>
      </c>
      <c r="G18" s="329">
        <v>0.61</v>
      </c>
      <c r="H18" s="409">
        <v>0.55000000000000004</v>
      </c>
      <c r="I18" s="409">
        <v>0.33</v>
      </c>
      <c r="J18" s="329">
        <v>0.52</v>
      </c>
      <c r="K18" s="409">
        <v>0.57999999999999996</v>
      </c>
      <c r="L18" s="380">
        <v>0.55000000000000004</v>
      </c>
      <c r="M18" s="410">
        <v>0.53</v>
      </c>
      <c r="N18" s="408">
        <v>0.66</v>
      </c>
      <c r="O18" s="461"/>
      <c r="P18" s="461"/>
      <c r="Q18" s="461"/>
      <c r="R18" s="461"/>
      <c r="S18" s="461"/>
      <c r="T18" s="461"/>
      <c r="U18" s="461"/>
      <c r="V18" s="243"/>
    </row>
    <row r="19" spans="1:22" x14ac:dyDescent="0.3">
      <c r="A19" s="294"/>
      <c r="C19" s="394" t="s">
        <v>437</v>
      </c>
      <c r="D19" s="329">
        <v>0.71</v>
      </c>
      <c r="E19" s="329">
        <v>0.78</v>
      </c>
      <c r="F19" s="409">
        <v>0.75</v>
      </c>
      <c r="G19" s="329">
        <v>0.78</v>
      </c>
      <c r="H19" s="409">
        <v>0.68</v>
      </c>
      <c r="I19" s="409">
        <v>0.56999999999999995</v>
      </c>
      <c r="J19" s="329">
        <v>0.7</v>
      </c>
      <c r="K19" s="409">
        <v>0.73</v>
      </c>
      <c r="L19" s="380">
        <v>0.53</v>
      </c>
      <c r="M19" s="410">
        <v>0.55000000000000004</v>
      </c>
      <c r="N19" s="408">
        <v>0.77</v>
      </c>
      <c r="O19" s="461"/>
      <c r="P19" s="461"/>
      <c r="Q19" s="461"/>
      <c r="R19" s="461"/>
      <c r="S19" s="461"/>
      <c r="T19" s="461"/>
      <c r="U19" s="461"/>
      <c r="V19" s="243"/>
    </row>
    <row r="20" spans="1:22" x14ac:dyDescent="0.3">
      <c r="A20" s="294"/>
      <c r="C20" s="370" t="s">
        <v>438</v>
      </c>
      <c r="D20" s="329">
        <v>0.11</v>
      </c>
      <c r="E20" s="329">
        <v>0.14000000000000001</v>
      </c>
      <c r="F20" s="409">
        <v>0.17</v>
      </c>
      <c r="G20" s="329">
        <v>0.08</v>
      </c>
      <c r="H20" s="409">
        <v>0.14000000000000001</v>
      </c>
      <c r="I20" s="409">
        <v>0.1</v>
      </c>
      <c r="J20" s="329">
        <v>0.13</v>
      </c>
      <c r="K20" s="409">
        <v>0.1</v>
      </c>
      <c r="L20" s="380">
        <v>0.02</v>
      </c>
      <c r="M20" s="410">
        <v>0.15</v>
      </c>
      <c r="N20" s="408">
        <v>0.09</v>
      </c>
      <c r="O20" s="461"/>
      <c r="P20" s="461"/>
      <c r="Q20" s="461"/>
      <c r="R20" s="461"/>
      <c r="S20" s="461"/>
      <c r="T20" s="461"/>
      <c r="U20" s="461"/>
      <c r="V20" s="243"/>
    </row>
    <row r="21" spans="1:22" x14ac:dyDescent="0.3">
      <c r="A21" s="294"/>
      <c r="C21" s="394" t="s">
        <v>173</v>
      </c>
      <c r="D21" s="329">
        <v>0.04</v>
      </c>
      <c r="E21" s="329">
        <v>0</v>
      </c>
      <c r="F21" s="409">
        <v>0.04</v>
      </c>
      <c r="G21" s="329">
        <v>0.05</v>
      </c>
      <c r="H21" s="409">
        <v>0.04</v>
      </c>
      <c r="I21" s="409">
        <v>0</v>
      </c>
      <c r="J21" s="329">
        <v>0.05</v>
      </c>
      <c r="K21" s="409">
        <v>0.02</v>
      </c>
      <c r="L21" s="380">
        <v>0.02</v>
      </c>
      <c r="M21" s="410">
        <v>0.03</v>
      </c>
      <c r="N21" s="408">
        <v>0</v>
      </c>
      <c r="O21" s="461"/>
      <c r="P21" s="461"/>
      <c r="Q21" s="461"/>
      <c r="R21" s="461"/>
      <c r="S21" s="461"/>
      <c r="T21" s="461"/>
      <c r="U21" s="461"/>
      <c r="V21" s="243"/>
    </row>
    <row r="22" spans="1:22" x14ac:dyDescent="0.3">
      <c r="A22" s="294"/>
      <c r="C22" s="394" t="s">
        <v>182</v>
      </c>
      <c r="D22" s="329">
        <v>0.01</v>
      </c>
      <c r="E22" s="329">
        <v>0</v>
      </c>
      <c r="F22" s="409">
        <v>0</v>
      </c>
      <c r="G22" s="329">
        <v>0.02</v>
      </c>
      <c r="H22" s="409">
        <v>0.01</v>
      </c>
      <c r="I22" s="409">
        <v>0</v>
      </c>
      <c r="J22" s="329">
        <v>0.01</v>
      </c>
      <c r="K22" s="409">
        <v>0.01</v>
      </c>
      <c r="L22" s="380">
        <v>0</v>
      </c>
      <c r="M22" s="410">
        <v>0</v>
      </c>
      <c r="N22" s="408">
        <v>0</v>
      </c>
      <c r="O22" s="461"/>
      <c r="P22" s="461"/>
      <c r="Q22" s="461"/>
      <c r="R22" s="461"/>
      <c r="S22" s="461"/>
      <c r="T22" s="461"/>
      <c r="U22" s="461"/>
      <c r="V22" s="243"/>
    </row>
    <row r="23" spans="1:22" x14ac:dyDescent="0.3">
      <c r="A23" s="294"/>
      <c r="C23" s="394" t="s">
        <v>439</v>
      </c>
      <c r="D23" s="329">
        <v>0.09</v>
      </c>
      <c r="E23" s="329">
        <v>0.11</v>
      </c>
      <c r="F23" s="409">
        <v>0.08</v>
      </c>
      <c r="G23" s="329">
        <v>0.13</v>
      </c>
      <c r="H23" s="409">
        <v>0.08</v>
      </c>
      <c r="I23" s="409">
        <v>0.05</v>
      </c>
      <c r="J23" s="329">
        <v>7.0000000000000007E-2</v>
      </c>
      <c r="K23" s="409">
        <v>0.12</v>
      </c>
      <c r="L23" s="380">
        <v>0.15</v>
      </c>
      <c r="M23" s="410">
        <v>0.06</v>
      </c>
      <c r="N23" s="408">
        <v>0.03</v>
      </c>
      <c r="O23" s="461"/>
      <c r="P23" s="461"/>
      <c r="Q23" s="461"/>
      <c r="R23" s="461"/>
      <c r="S23" s="461"/>
      <c r="T23" s="461"/>
      <c r="U23" s="461"/>
      <c r="V23" s="243"/>
    </row>
    <row r="24" spans="1:22" ht="15" hidden="1" customHeight="1" x14ac:dyDescent="0.35">
      <c r="A24" s="317"/>
      <c r="B24" s="367" t="s">
        <v>140</v>
      </c>
      <c r="D24" s="336"/>
      <c r="E24" s="336"/>
      <c r="F24" s="338"/>
      <c r="G24" s="336"/>
      <c r="H24" s="338"/>
      <c r="I24" s="338"/>
      <c r="J24" s="339"/>
      <c r="K24" s="338"/>
      <c r="N24" s="404"/>
      <c r="O24" s="461"/>
      <c r="P24" s="461"/>
      <c r="Q24" s="461"/>
      <c r="R24" s="461"/>
      <c r="S24" s="461"/>
      <c r="T24" s="461"/>
      <c r="U24" s="461"/>
      <c r="V24" s="243"/>
    </row>
    <row r="25" spans="1:22" s="392" customFormat="1" x14ac:dyDescent="0.3">
      <c r="A25" s="393">
        <v>3</v>
      </c>
      <c r="B25" s="393" t="s">
        <v>440</v>
      </c>
      <c r="C25" s="393"/>
      <c r="D25" s="407"/>
      <c r="E25" s="371"/>
      <c r="F25" s="393"/>
      <c r="G25" s="371"/>
      <c r="H25" s="393"/>
      <c r="I25" s="393"/>
      <c r="J25" s="371"/>
      <c r="K25" s="393"/>
      <c r="L25" s="403"/>
      <c r="M25" s="402"/>
      <c r="N25" s="402"/>
    </row>
    <row r="26" spans="1:22" ht="15" customHeight="1" x14ac:dyDescent="0.3">
      <c r="A26" s="317"/>
      <c r="C26" s="394" t="s">
        <v>346</v>
      </c>
      <c r="D26" s="336">
        <v>0.47</v>
      </c>
      <c r="E26" s="462" t="s">
        <v>393</v>
      </c>
      <c r="F26" s="463"/>
      <c r="G26" s="463"/>
      <c r="H26" s="463"/>
      <c r="I26" s="463"/>
      <c r="J26" s="463"/>
      <c r="K26" s="463"/>
      <c r="L26" s="463"/>
      <c r="M26" s="463"/>
      <c r="N26" s="463"/>
    </row>
    <row r="27" spans="1:22" x14ac:dyDescent="0.3">
      <c r="A27" s="317"/>
      <c r="C27" s="394" t="s">
        <v>441</v>
      </c>
      <c r="D27" s="336">
        <v>0.39</v>
      </c>
      <c r="E27" s="462"/>
      <c r="F27" s="463"/>
      <c r="G27" s="463"/>
      <c r="H27" s="463"/>
      <c r="I27" s="463"/>
      <c r="J27" s="463"/>
      <c r="K27" s="463"/>
      <c r="L27" s="463"/>
      <c r="M27" s="463"/>
      <c r="N27" s="463"/>
    </row>
    <row r="28" spans="1:22" x14ac:dyDescent="0.3">
      <c r="A28" s="317"/>
      <c r="C28" s="394" t="s">
        <v>442</v>
      </c>
      <c r="D28" s="336">
        <v>0.73</v>
      </c>
      <c r="E28" s="462"/>
      <c r="F28" s="463"/>
      <c r="G28" s="463"/>
      <c r="H28" s="463"/>
      <c r="I28" s="463"/>
      <c r="J28" s="463"/>
      <c r="K28" s="463"/>
      <c r="L28" s="463"/>
      <c r="M28" s="463"/>
      <c r="N28" s="463"/>
    </row>
    <row r="29" spans="1:22" x14ac:dyDescent="0.3">
      <c r="A29" s="317"/>
      <c r="C29" s="394" t="s">
        <v>443</v>
      </c>
      <c r="D29" s="336">
        <v>0.33</v>
      </c>
      <c r="E29" s="462"/>
      <c r="F29" s="463"/>
      <c r="G29" s="463"/>
      <c r="H29" s="463"/>
      <c r="I29" s="463"/>
      <c r="J29" s="463"/>
      <c r="K29" s="463"/>
      <c r="L29" s="463"/>
      <c r="M29" s="463"/>
      <c r="N29" s="463"/>
    </row>
    <row r="30" spans="1:22" x14ac:dyDescent="0.3">
      <c r="A30" s="317"/>
      <c r="C30" s="394" t="s">
        <v>182</v>
      </c>
      <c r="D30" s="336">
        <v>0</v>
      </c>
      <c r="E30" s="462"/>
      <c r="F30" s="463"/>
      <c r="G30" s="463"/>
      <c r="H30" s="463"/>
      <c r="I30" s="463"/>
      <c r="J30" s="463"/>
      <c r="K30" s="463"/>
      <c r="L30" s="463"/>
      <c r="M30" s="463"/>
      <c r="N30" s="463"/>
    </row>
    <row r="31" spans="1:22" x14ac:dyDescent="0.3">
      <c r="A31" s="317"/>
      <c r="C31" s="394" t="s">
        <v>439</v>
      </c>
      <c r="D31" s="336">
        <v>0.04</v>
      </c>
      <c r="E31" s="462"/>
      <c r="F31" s="463"/>
      <c r="G31" s="463"/>
      <c r="H31" s="463"/>
      <c r="I31" s="463"/>
      <c r="J31" s="463"/>
      <c r="K31" s="463"/>
      <c r="L31" s="463"/>
      <c r="M31" s="463"/>
      <c r="N31" s="463"/>
    </row>
    <row r="32" spans="1:22" ht="15" hidden="1" customHeight="1" x14ac:dyDescent="0.35">
      <c r="A32" s="317"/>
      <c r="B32" s="367" t="s">
        <v>140</v>
      </c>
      <c r="D32" s="336"/>
      <c r="E32" s="336"/>
      <c r="F32" s="338"/>
      <c r="G32" s="336"/>
      <c r="H32" s="338"/>
      <c r="I32" s="338"/>
      <c r="J32" s="339"/>
      <c r="K32" s="338"/>
    </row>
    <row r="33" spans="1:14" s="392" customFormat="1" ht="15" customHeight="1" x14ac:dyDescent="0.3">
      <c r="A33" s="393">
        <v>4</v>
      </c>
      <c r="B33" s="393" t="s">
        <v>444</v>
      </c>
      <c r="C33" s="393"/>
      <c r="D33" s="407"/>
      <c r="E33" s="398"/>
      <c r="F33" s="393"/>
      <c r="G33" s="398"/>
      <c r="H33" s="393"/>
      <c r="I33" s="393"/>
      <c r="J33" s="398"/>
      <c r="K33" s="393"/>
      <c r="L33" s="401"/>
      <c r="M33" s="402"/>
      <c r="N33" s="402"/>
    </row>
    <row r="34" spans="1:14" ht="15" customHeight="1" x14ac:dyDescent="0.35">
      <c r="A34" s="317"/>
      <c r="B34" s="362"/>
      <c r="C34" s="370" t="s">
        <v>206</v>
      </c>
      <c r="D34" s="336">
        <v>0.79</v>
      </c>
      <c r="E34" s="336">
        <v>0.82</v>
      </c>
      <c r="F34" s="338">
        <v>0.86</v>
      </c>
      <c r="G34" s="336">
        <v>0.75</v>
      </c>
      <c r="H34" s="338">
        <v>0.79</v>
      </c>
      <c r="I34" s="338">
        <v>0.92</v>
      </c>
      <c r="J34" s="339">
        <v>0.7</v>
      </c>
      <c r="K34" s="338">
        <v>0.88</v>
      </c>
      <c r="L34" s="380">
        <v>0.8</v>
      </c>
      <c r="M34" s="379">
        <v>0.73</v>
      </c>
      <c r="N34" s="379">
        <v>0.72</v>
      </c>
    </row>
    <row r="35" spans="1:14" ht="15" customHeight="1" x14ac:dyDescent="0.35">
      <c r="A35" s="317"/>
      <c r="B35" s="362"/>
      <c r="C35" s="370" t="s">
        <v>207</v>
      </c>
      <c r="D35" s="336">
        <v>0.21</v>
      </c>
      <c r="E35" s="336">
        <v>0.18</v>
      </c>
      <c r="F35" s="338">
        <v>0.14000000000000001</v>
      </c>
      <c r="G35" s="336">
        <v>0.25</v>
      </c>
      <c r="H35" s="338">
        <v>0.21</v>
      </c>
      <c r="I35" s="338">
        <v>0.08</v>
      </c>
      <c r="J35" s="339">
        <v>0.3</v>
      </c>
      <c r="K35" s="338">
        <v>0.12</v>
      </c>
      <c r="L35" s="380">
        <v>0.2</v>
      </c>
      <c r="M35" s="379">
        <v>0.27</v>
      </c>
      <c r="N35" s="379">
        <v>0.28000000000000003</v>
      </c>
    </row>
    <row r="36" spans="1:14" ht="15" hidden="1" customHeight="1" x14ac:dyDescent="0.35">
      <c r="A36" s="317"/>
      <c r="B36" s="362" t="s">
        <v>140</v>
      </c>
      <c r="C36" s="370"/>
      <c r="D36" s="336"/>
      <c r="E36" s="336"/>
      <c r="F36" s="338"/>
      <c r="G36" s="336"/>
      <c r="H36" s="338"/>
      <c r="I36" s="338"/>
      <c r="J36" s="339"/>
      <c r="K36" s="338"/>
    </row>
    <row r="37" spans="1:14" s="392" customFormat="1" x14ac:dyDescent="0.3">
      <c r="A37" s="393">
        <v>5</v>
      </c>
      <c r="B37" s="393" t="s">
        <v>445</v>
      </c>
      <c r="C37" s="393"/>
      <c r="D37" s="407"/>
      <c r="E37" s="398"/>
      <c r="F37" s="393"/>
      <c r="G37" s="371"/>
      <c r="H37" s="393"/>
      <c r="I37" s="393"/>
      <c r="J37" s="371"/>
      <c r="K37" s="393"/>
      <c r="L37" s="403"/>
      <c r="M37" s="402"/>
      <c r="N37" s="402"/>
    </row>
    <row r="38" spans="1:14" x14ac:dyDescent="0.3">
      <c r="A38" s="291"/>
      <c r="C38" s="297" t="s">
        <v>446</v>
      </c>
      <c r="D38" s="329">
        <v>0.21</v>
      </c>
      <c r="E38" s="331">
        <v>0.3</v>
      </c>
      <c r="F38" s="458" t="s">
        <v>393</v>
      </c>
      <c r="G38" s="331">
        <v>0.15</v>
      </c>
      <c r="H38" s="326">
        <v>0.28000000000000003</v>
      </c>
      <c r="I38" s="458" t="s">
        <v>393</v>
      </c>
      <c r="J38" s="331">
        <v>0.16</v>
      </c>
      <c r="K38" s="326">
        <v>0.26</v>
      </c>
      <c r="L38" s="380">
        <v>0.18</v>
      </c>
      <c r="M38" s="379">
        <v>0.2</v>
      </c>
      <c r="N38" s="379">
        <v>0.11</v>
      </c>
    </row>
    <row r="39" spans="1:14" ht="15" customHeight="1" x14ac:dyDescent="0.3">
      <c r="A39" s="291"/>
      <c r="C39" s="297" t="s">
        <v>447</v>
      </c>
      <c r="D39" s="329">
        <v>0.41</v>
      </c>
      <c r="E39" s="331">
        <v>0.48</v>
      </c>
      <c r="F39" s="458"/>
      <c r="G39" s="331">
        <v>0.38</v>
      </c>
      <c r="H39" s="326">
        <v>0.46</v>
      </c>
      <c r="I39" s="458"/>
      <c r="J39" s="331">
        <v>0.38</v>
      </c>
      <c r="K39" s="326">
        <v>0.46</v>
      </c>
      <c r="L39" s="380">
        <v>0.53</v>
      </c>
      <c r="M39" s="379">
        <v>0.51</v>
      </c>
      <c r="N39" s="379">
        <v>0.41</v>
      </c>
    </row>
    <row r="40" spans="1:14" x14ac:dyDescent="0.3">
      <c r="A40" s="291"/>
      <c r="C40" s="297" t="s">
        <v>448</v>
      </c>
      <c r="D40" s="329">
        <v>0.12</v>
      </c>
      <c r="E40" s="331">
        <v>0.19</v>
      </c>
      <c r="F40" s="458"/>
      <c r="G40" s="331">
        <v>0.08</v>
      </c>
      <c r="H40" s="326">
        <v>0.16</v>
      </c>
      <c r="I40" s="458"/>
      <c r="J40" s="331">
        <v>7.0000000000000007E-2</v>
      </c>
      <c r="K40" s="326">
        <v>0.18</v>
      </c>
      <c r="L40" s="380">
        <v>0.18</v>
      </c>
      <c r="M40" s="379">
        <v>7.0000000000000007E-2</v>
      </c>
      <c r="N40" s="379">
        <v>0.11</v>
      </c>
    </row>
    <row r="41" spans="1:14" x14ac:dyDescent="0.3">
      <c r="A41" s="291"/>
      <c r="C41" s="297" t="s">
        <v>449</v>
      </c>
      <c r="D41" s="329">
        <v>0.57999999999999996</v>
      </c>
      <c r="E41" s="331">
        <v>0.54</v>
      </c>
      <c r="F41" s="458"/>
      <c r="G41" s="331">
        <v>0.6</v>
      </c>
      <c r="H41" s="326">
        <v>0.56000000000000005</v>
      </c>
      <c r="I41" s="458"/>
      <c r="J41" s="331">
        <v>0.59</v>
      </c>
      <c r="K41" s="326">
        <v>0.59</v>
      </c>
      <c r="L41" s="380">
        <v>0.44</v>
      </c>
      <c r="M41" s="379">
        <v>0.53</v>
      </c>
      <c r="N41" s="379">
        <v>0.59</v>
      </c>
    </row>
    <row r="42" spans="1:14" x14ac:dyDescent="0.3">
      <c r="A42" s="291"/>
      <c r="C42" s="297" t="s">
        <v>450</v>
      </c>
      <c r="D42" s="329">
        <v>0.28000000000000003</v>
      </c>
      <c r="E42" s="331">
        <v>0.27</v>
      </c>
      <c r="F42" s="458"/>
      <c r="G42" s="331">
        <v>0.3</v>
      </c>
      <c r="H42" s="326">
        <v>0.28000000000000003</v>
      </c>
      <c r="I42" s="458"/>
      <c r="J42" s="331">
        <v>0.35</v>
      </c>
      <c r="K42" s="326">
        <v>0.24</v>
      </c>
      <c r="L42" s="380">
        <v>0.36</v>
      </c>
      <c r="M42" s="379">
        <v>0.42</v>
      </c>
      <c r="N42" s="379">
        <v>0.22</v>
      </c>
    </row>
    <row r="43" spans="1:14" x14ac:dyDescent="0.3">
      <c r="A43" s="291"/>
      <c r="C43" s="297" t="s">
        <v>451</v>
      </c>
      <c r="D43" s="329">
        <v>0.04</v>
      </c>
      <c r="E43" s="331">
        <v>0.05</v>
      </c>
      <c r="F43" s="458"/>
      <c r="G43" s="331">
        <v>0.02</v>
      </c>
      <c r="H43" s="326">
        <v>0.04</v>
      </c>
      <c r="I43" s="458"/>
      <c r="J43" s="331">
        <v>0.04</v>
      </c>
      <c r="K43" s="326">
        <v>0.04</v>
      </c>
      <c r="L43" s="380">
        <v>0.02</v>
      </c>
      <c r="M43" s="379">
        <v>0.02</v>
      </c>
      <c r="N43" s="379">
        <v>0.04</v>
      </c>
    </row>
    <row r="44" spans="1:14" ht="15" customHeight="1" x14ac:dyDescent="0.3">
      <c r="A44" s="291"/>
      <c r="C44" s="297" t="s">
        <v>452</v>
      </c>
      <c r="D44" s="329">
        <v>7.0000000000000007E-2</v>
      </c>
      <c r="E44" s="331">
        <v>0.08</v>
      </c>
      <c r="F44" s="458"/>
      <c r="G44" s="331">
        <v>0.04</v>
      </c>
      <c r="H44" s="326">
        <v>0.05</v>
      </c>
      <c r="I44" s="458"/>
      <c r="J44" s="331">
        <v>0.06</v>
      </c>
      <c r="K44" s="326">
        <v>0.08</v>
      </c>
      <c r="L44" s="380">
        <v>0.09</v>
      </c>
      <c r="M44" s="379">
        <v>0</v>
      </c>
      <c r="N44" s="379">
        <v>0.04</v>
      </c>
    </row>
    <row r="45" spans="1:14" ht="15" customHeight="1" x14ac:dyDescent="0.3">
      <c r="A45" s="291"/>
      <c r="C45" s="297" t="s">
        <v>439</v>
      </c>
      <c r="D45" s="329">
        <v>0.06</v>
      </c>
      <c r="E45" s="331">
        <v>0.08</v>
      </c>
      <c r="F45" s="458"/>
      <c r="G45" s="331">
        <v>0.02</v>
      </c>
      <c r="H45" s="326">
        <v>0.06</v>
      </c>
      <c r="I45" s="458"/>
      <c r="J45" s="331">
        <v>7.0000000000000007E-2</v>
      </c>
      <c r="K45" s="326">
        <v>0.04</v>
      </c>
      <c r="L45" s="380">
        <v>0</v>
      </c>
      <c r="M45" s="379">
        <v>0</v>
      </c>
      <c r="N45" s="379">
        <v>0.04</v>
      </c>
    </row>
    <row r="46" spans="1:14" ht="15" hidden="1" customHeight="1" x14ac:dyDescent="0.35">
      <c r="A46" s="291"/>
      <c r="B46" s="367" t="s">
        <v>140</v>
      </c>
      <c r="C46" s="370" t="s">
        <v>140</v>
      </c>
      <c r="D46" s="329"/>
      <c r="E46" s="331"/>
      <c r="F46" s="326"/>
      <c r="G46" s="331"/>
      <c r="H46" s="326"/>
      <c r="I46" s="326"/>
      <c r="J46" s="331"/>
      <c r="K46" s="326"/>
    </row>
    <row r="47" spans="1:14" s="392" customFormat="1" x14ac:dyDescent="0.3">
      <c r="A47" s="393">
        <v>6</v>
      </c>
      <c r="B47" s="393" t="s">
        <v>453</v>
      </c>
      <c r="C47" s="393"/>
      <c r="D47" s="407"/>
      <c r="E47" s="398"/>
      <c r="F47" s="393"/>
      <c r="G47" s="398"/>
      <c r="H47" s="393"/>
      <c r="I47" s="393"/>
      <c r="J47" s="398"/>
      <c r="K47" s="393"/>
      <c r="L47" s="401"/>
      <c r="M47" s="402"/>
      <c r="N47" s="402"/>
    </row>
    <row r="48" spans="1:14" ht="15" customHeight="1" x14ac:dyDescent="0.3">
      <c r="A48" s="291"/>
      <c r="C48" s="298" t="s">
        <v>454</v>
      </c>
      <c r="D48" s="329">
        <v>0.26</v>
      </c>
      <c r="E48" s="331">
        <v>0.14000000000000001</v>
      </c>
      <c r="F48" s="326">
        <v>0.48</v>
      </c>
      <c r="G48" s="331">
        <v>0.31</v>
      </c>
      <c r="H48" s="326">
        <v>0.26</v>
      </c>
      <c r="I48" s="326">
        <v>0.08</v>
      </c>
      <c r="J48" s="331">
        <v>0.23</v>
      </c>
      <c r="K48" s="326">
        <v>0.28000000000000003</v>
      </c>
      <c r="L48" s="380">
        <v>0.27</v>
      </c>
      <c r="M48" s="379">
        <v>0.25</v>
      </c>
      <c r="N48" s="379">
        <v>0.23</v>
      </c>
    </row>
    <row r="49" spans="1:20" ht="15" customHeight="1" x14ac:dyDescent="0.3">
      <c r="A49" s="291"/>
      <c r="C49" s="298" t="s">
        <v>455</v>
      </c>
      <c r="D49" s="329">
        <v>0.39</v>
      </c>
      <c r="E49" s="331">
        <v>0.48</v>
      </c>
      <c r="F49" s="326">
        <v>0.24</v>
      </c>
      <c r="G49" s="331">
        <v>0.38</v>
      </c>
      <c r="H49" s="326">
        <v>0.42</v>
      </c>
      <c r="I49" s="326">
        <v>0.28999999999999998</v>
      </c>
      <c r="J49" s="331">
        <v>0.43</v>
      </c>
      <c r="K49" s="326">
        <v>0.36</v>
      </c>
      <c r="L49" s="380">
        <v>0.51</v>
      </c>
      <c r="M49" s="379">
        <v>0.53</v>
      </c>
      <c r="N49" s="379">
        <v>0.45</v>
      </c>
    </row>
    <row r="50" spans="1:20" ht="15" customHeight="1" x14ac:dyDescent="0.3">
      <c r="A50" s="291"/>
      <c r="C50" s="370" t="s">
        <v>456</v>
      </c>
      <c r="D50" s="329">
        <v>0.35</v>
      </c>
      <c r="E50" s="331">
        <v>0.39</v>
      </c>
      <c r="F50" s="326">
        <v>0.28000000000000003</v>
      </c>
      <c r="G50" s="331">
        <v>0.31</v>
      </c>
      <c r="H50" s="326">
        <v>0.32</v>
      </c>
      <c r="I50" s="326">
        <v>0.63</v>
      </c>
      <c r="J50" s="331">
        <v>0.34</v>
      </c>
      <c r="K50" s="326">
        <v>0.36</v>
      </c>
      <c r="L50" s="380">
        <v>0.22</v>
      </c>
      <c r="M50" s="379">
        <v>0.22</v>
      </c>
      <c r="N50" s="379">
        <v>0.33</v>
      </c>
    </row>
    <row r="51" spans="1:20" ht="15" hidden="1" customHeight="1" x14ac:dyDescent="0.35">
      <c r="A51" s="291"/>
      <c r="B51" s="367" t="s">
        <v>140</v>
      </c>
      <c r="C51" s="370"/>
      <c r="D51" s="329"/>
      <c r="E51" s="331"/>
      <c r="F51" s="326"/>
      <c r="G51" s="331"/>
      <c r="H51" s="326"/>
      <c r="I51" s="326"/>
      <c r="J51" s="331"/>
      <c r="K51" s="326"/>
    </row>
    <row r="52" spans="1:20" s="392" customFormat="1" x14ac:dyDescent="0.3">
      <c r="A52" s="393">
        <v>7</v>
      </c>
      <c r="B52" s="393" t="s">
        <v>457</v>
      </c>
      <c r="C52" s="393"/>
      <c r="D52" s="407"/>
      <c r="E52" s="398"/>
      <c r="F52" s="393"/>
      <c r="G52" s="398"/>
      <c r="H52" s="393"/>
      <c r="I52" s="393"/>
      <c r="J52" s="398"/>
      <c r="K52" s="393"/>
      <c r="L52" s="403"/>
      <c r="M52" s="402"/>
      <c r="N52" s="402"/>
    </row>
    <row r="53" spans="1:20" ht="15" customHeight="1" x14ac:dyDescent="0.3">
      <c r="A53" s="291"/>
      <c r="C53" s="297" t="s">
        <v>458</v>
      </c>
      <c r="D53" s="329">
        <v>0.13</v>
      </c>
      <c r="E53" s="331">
        <v>0.1</v>
      </c>
      <c r="F53" s="326">
        <v>0</v>
      </c>
      <c r="G53" s="331">
        <v>0.19</v>
      </c>
      <c r="H53" s="326">
        <v>7.0000000000000007E-2</v>
      </c>
      <c r="I53" s="326">
        <v>0.17</v>
      </c>
      <c r="J53" s="331">
        <v>0.1</v>
      </c>
      <c r="K53" s="326">
        <v>0.14000000000000001</v>
      </c>
      <c r="L53" s="380">
        <v>0.09</v>
      </c>
      <c r="M53" s="379">
        <v>0.13</v>
      </c>
      <c r="N53" s="379">
        <v>0.24</v>
      </c>
    </row>
    <row r="54" spans="1:20" ht="15" customHeight="1" x14ac:dyDescent="0.3">
      <c r="A54" s="291"/>
      <c r="C54" s="394" t="s">
        <v>459</v>
      </c>
      <c r="D54" s="329">
        <v>0.86</v>
      </c>
      <c r="E54" s="331">
        <v>0.87</v>
      </c>
      <c r="F54" s="326">
        <v>1</v>
      </c>
      <c r="G54" s="331">
        <v>0.81</v>
      </c>
      <c r="H54" s="326">
        <v>0.93</v>
      </c>
      <c r="I54" s="326">
        <v>0.7</v>
      </c>
      <c r="J54" s="331">
        <v>0.88</v>
      </c>
      <c r="K54" s="326">
        <v>0.85</v>
      </c>
      <c r="L54" s="380">
        <v>0.89</v>
      </c>
      <c r="M54" s="379">
        <v>0.87</v>
      </c>
      <c r="N54" s="379">
        <v>0.74</v>
      </c>
      <c r="O54" s="171"/>
      <c r="P54" s="171"/>
      <c r="Q54" s="171"/>
      <c r="R54" s="171"/>
      <c r="S54" s="171"/>
      <c r="T54" s="171"/>
    </row>
    <row r="55" spans="1:20" x14ac:dyDescent="0.3">
      <c r="A55" s="291"/>
      <c r="C55" s="394" t="s">
        <v>182</v>
      </c>
      <c r="D55" s="329">
        <v>0.02</v>
      </c>
      <c r="E55" s="331">
        <v>0.03</v>
      </c>
      <c r="F55" s="326">
        <v>0</v>
      </c>
      <c r="G55" s="331">
        <v>0</v>
      </c>
      <c r="H55" s="326">
        <v>0</v>
      </c>
      <c r="I55" s="326">
        <v>0.13</v>
      </c>
      <c r="J55" s="331">
        <v>0.02</v>
      </c>
      <c r="K55" s="326">
        <v>0.01</v>
      </c>
      <c r="L55" s="380">
        <v>0.02</v>
      </c>
      <c r="M55" s="379">
        <v>0</v>
      </c>
      <c r="N55" s="379">
        <v>0.03</v>
      </c>
    </row>
    <row r="56" spans="1:20" ht="15" hidden="1" customHeight="1" x14ac:dyDescent="0.35">
      <c r="A56" s="291"/>
      <c r="B56" s="367" t="s">
        <v>140</v>
      </c>
      <c r="D56" s="329"/>
      <c r="E56" s="331"/>
      <c r="F56" s="326"/>
      <c r="G56" s="331"/>
      <c r="H56" s="326"/>
      <c r="I56" s="326"/>
      <c r="J56" s="331"/>
      <c r="K56" s="326"/>
    </row>
    <row r="57" spans="1:20" s="392" customFormat="1" ht="13.95" customHeight="1" x14ac:dyDescent="0.3">
      <c r="A57" s="393">
        <v>8</v>
      </c>
      <c r="B57" s="393" t="s">
        <v>460</v>
      </c>
      <c r="C57" s="393"/>
      <c r="D57" s="384"/>
      <c r="E57" s="371"/>
      <c r="F57" s="393"/>
      <c r="G57" s="371"/>
      <c r="H57" s="393"/>
      <c r="I57" s="393"/>
      <c r="J57" s="371"/>
      <c r="K57" s="393"/>
      <c r="L57" s="403"/>
      <c r="M57" s="402"/>
      <c r="N57" s="402"/>
    </row>
    <row r="58" spans="1:20" x14ac:dyDescent="0.3">
      <c r="A58" s="291"/>
      <c r="C58" s="411" t="s">
        <v>461</v>
      </c>
      <c r="D58" s="329">
        <v>0.03</v>
      </c>
      <c r="E58" s="331">
        <v>0</v>
      </c>
      <c r="F58" s="326">
        <v>0.08</v>
      </c>
      <c r="G58" s="331">
        <v>7.0000000000000007E-2</v>
      </c>
      <c r="H58" s="326">
        <v>0</v>
      </c>
      <c r="I58" s="326">
        <v>0</v>
      </c>
      <c r="J58" s="331">
        <v>0.04</v>
      </c>
      <c r="K58" s="326">
        <v>0.01</v>
      </c>
      <c r="L58" s="380">
        <v>0.04</v>
      </c>
      <c r="M58" s="379">
        <v>0.03</v>
      </c>
      <c r="N58" s="379">
        <v>0.03</v>
      </c>
    </row>
    <row r="59" spans="1:20" x14ac:dyDescent="0.3">
      <c r="A59" s="291"/>
      <c r="C59" s="411" t="s">
        <v>462</v>
      </c>
      <c r="D59" s="329">
        <v>0.36</v>
      </c>
      <c r="E59" s="331">
        <v>0.35</v>
      </c>
      <c r="F59" s="326">
        <v>0.4</v>
      </c>
      <c r="G59" s="331">
        <v>0.31</v>
      </c>
      <c r="H59" s="326">
        <v>0.41</v>
      </c>
      <c r="I59" s="326">
        <v>0.33</v>
      </c>
      <c r="J59" s="331">
        <v>0.34</v>
      </c>
      <c r="K59" s="326">
        <v>0.39</v>
      </c>
      <c r="L59" s="380">
        <v>0.39</v>
      </c>
      <c r="M59" s="379">
        <v>0.47</v>
      </c>
      <c r="N59" s="379">
        <v>0.2</v>
      </c>
    </row>
    <row r="60" spans="1:20" ht="15" customHeight="1" x14ac:dyDescent="0.3">
      <c r="A60" s="291"/>
      <c r="C60" s="411" t="s">
        <v>374</v>
      </c>
      <c r="D60" s="329">
        <v>0.42</v>
      </c>
      <c r="E60" s="331">
        <v>0.44</v>
      </c>
      <c r="F60" s="326">
        <v>0.52</v>
      </c>
      <c r="G60" s="331">
        <v>0.47</v>
      </c>
      <c r="H60" s="326">
        <v>0.43</v>
      </c>
      <c r="I60" s="326">
        <v>0.25</v>
      </c>
      <c r="J60" s="331">
        <v>0.44</v>
      </c>
      <c r="K60" s="326">
        <v>0.4</v>
      </c>
      <c r="L60" s="380">
        <v>0.41</v>
      </c>
      <c r="M60" s="379">
        <v>0.4</v>
      </c>
      <c r="N60" s="379">
        <v>0.6</v>
      </c>
    </row>
    <row r="61" spans="1:20" ht="15" customHeight="1" x14ac:dyDescent="0.3">
      <c r="A61" s="291"/>
      <c r="C61" s="411" t="s">
        <v>463</v>
      </c>
      <c r="D61" s="329">
        <v>0.14000000000000001</v>
      </c>
      <c r="E61" s="331">
        <v>0.15</v>
      </c>
      <c r="F61" s="326">
        <v>0</v>
      </c>
      <c r="G61" s="331">
        <v>0.12</v>
      </c>
      <c r="H61" s="326">
        <v>0.12</v>
      </c>
      <c r="I61" s="326">
        <v>0.28999999999999998</v>
      </c>
      <c r="J61" s="331">
        <v>0.14000000000000001</v>
      </c>
      <c r="K61" s="326">
        <v>0.15</v>
      </c>
      <c r="L61" s="380">
        <v>0.09</v>
      </c>
      <c r="M61" s="379">
        <v>0.05</v>
      </c>
      <c r="N61" s="379">
        <v>0.18</v>
      </c>
    </row>
    <row r="62" spans="1:20" ht="15" customHeight="1" x14ac:dyDescent="0.3">
      <c r="A62" s="291"/>
      <c r="C62" s="411" t="s">
        <v>464</v>
      </c>
      <c r="D62" s="329">
        <v>0.04</v>
      </c>
      <c r="E62" s="331">
        <v>0.04</v>
      </c>
      <c r="F62" s="326">
        <v>0</v>
      </c>
      <c r="G62" s="331">
        <v>0.01</v>
      </c>
      <c r="H62" s="326">
        <v>0.04</v>
      </c>
      <c r="I62" s="326">
        <v>0.13</v>
      </c>
      <c r="J62" s="331">
        <v>0.04</v>
      </c>
      <c r="K62" s="326">
        <v>0.03</v>
      </c>
      <c r="L62" s="380">
        <v>0.06</v>
      </c>
      <c r="M62" s="379">
        <v>0.05</v>
      </c>
      <c r="N62" s="379">
        <v>0</v>
      </c>
    </row>
    <row r="63" spans="1:20" ht="15" customHeight="1" x14ac:dyDescent="0.3">
      <c r="A63" s="291"/>
      <c r="C63" s="411" t="s">
        <v>182</v>
      </c>
      <c r="D63" s="329">
        <v>0.01</v>
      </c>
      <c r="E63" s="331">
        <v>0.01</v>
      </c>
      <c r="F63" s="326">
        <v>0</v>
      </c>
      <c r="G63" s="331">
        <v>0.01</v>
      </c>
      <c r="H63" s="326">
        <v>0</v>
      </c>
      <c r="I63" s="326">
        <v>0</v>
      </c>
      <c r="J63" s="331">
        <v>0</v>
      </c>
      <c r="K63" s="326">
        <v>0.01</v>
      </c>
      <c r="L63" s="380">
        <v>0.02</v>
      </c>
      <c r="M63" s="379">
        <v>0</v>
      </c>
      <c r="N63" s="379">
        <v>0</v>
      </c>
    </row>
    <row r="64" spans="1:20" ht="15" hidden="1" customHeight="1" x14ac:dyDescent="0.35">
      <c r="A64" s="291"/>
      <c r="C64" s="370" t="s">
        <v>140</v>
      </c>
      <c r="D64" s="329"/>
      <c r="E64" s="331"/>
      <c r="F64" s="326"/>
      <c r="G64" s="331"/>
      <c r="H64" s="326"/>
      <c r="I64" s="326"/>
      <c r="J64" s="331"/>
      <c r="K64" s="326"/>
    </row>
    <row r="65" spans="1:20" s="392" customFormat="1" x14ac:dyDescent="0.3">
      <c r="A65" s="393">
        <v>9</v>
      </c>
      <c r="B65" s="393" t="s">
        <v>465</v>
      </c>
      <c r="C65" s="393"/>
      <c r="D65" s="384"/>
      <c r="E65" s="371"/>
      <c r="F65" s="393"/>
      <c r="G65" s="371"/>
      <c r="H65" s="393"/>
      <c r="I65" s="393"/>
      <c r="J65" s="371"/>
      <c r="K65" s="393"/>
      <c r="L65" s="403"/>
      <c r="M65" s="402"/>
      <c r="N65" s="402"/>
    </row>
    <row r="66" spans="1:20" x14ac:dyDescent="0.3">
      <c r="A66" s="291"/>
      <c r="C66" s="295" t="s">
        <v>466</v>
      </c>
      <c r="D66" s="329">
        <v>0.28999999999999998</v>
      </c>
      <c r="E66" s="462" t="s">
        <v>393</v>
      </c>
      <c r="F66" s="463"/>
      <c r="G66" s="463"/>
      <c r="H66" s="463"/>
      <c r="I66" s="463"/>
      <c r="J66" s="463"/>
      <c r="K66" s="463"/>
      <c r="L66" s="463"/>
      <c r="M66" s="463"/>
      <c r="N66" s="463"/>
    </row>
    <row r="67" spans="1:20" x14ac:dyDescent="0.3">
      <c r="A67" s="291"/>
      <c r="C67" s="295" t="s">
        <v>467</v>
      </c>
      <c r="D67" s="329">
        <v>0.2</v>
      </c>
      <c r="E67" s="462"/>
      <c r="F67" s="463"/>
      <c r="G67" s="463"/>
      <c r="H67" s="463"/>
      <c r="I67" s="463"/>
      <c r="J67" s="463"/>
      <c r="K67" s="463"/>
      <c r="L67" s="463"/>
      <c r="M67" s="463"/>
      <c r="N67" s="463"/>
      <c r="O67" s="171"/>
      <c r="P67" s="171"/>
      <c r="Q67" s="171"/>
      <c r="R67" s="171"/>
      <c r="S67" s="171"/>
      <c r="T67" s="171"/>
    </row>
    <row r="68" spans="1:20" x14ac:dyDescent="0.3">
      <c r="A68" s="291"/>
      <c r="C68" s="295" t="s">
        <v>468</v>
      </c>
      <c r="D68" s="337">
        <v>0.28999999999999998</v>
      </c>
      <c r="E68" s="462"/>
      <c r="F68" s="463"/>
      <c r="G68" s="463"/>
      <c r="H68" s="463"/>
      <c r="I68" s="463"/>
      <c r="J68" s="463"/>
      <c r="K68" s="463"/>
      <c r="L68" s="463"/>
      <c r="M68" s="463"/>
      <c r="N68" s="463"/>
    </row>
    <row r="69" spans="1:20" x14ac:dyDescent="0.3">
      <c r="A69" s="291"/>
      <c r="C69" s="295" t="s">
        <v>469</v>
      </c>
      <c r="D69" s="329">
        <v>0.09</v>
      </c>
      <c r="E69" s="462"/>
      <c r="F69" s="463"/>
      <c r="G69" s="463"/>
      <c r="H69" s="463"/>
      <c r="I69" s="463"/>
      <c r="J69" s="463"/>
      <c r="K69" s="463"/>
      <c r="L69" s="463"/>
      <c r="M69" s="463"/>
      <c r="N69" s="463"/>
    </row>
    <row r="70" spans="1:20" x14ac:dyDescent="0.3">
      <c r="A70" s="291"/>
      <c r="C70" s="295" t="s">
        <v>470</v>
      </c>
      <c r="D70" s="329">
        <v>0.09</v>
      </c>
      <c r="E70" s="462"/>
      <c r="F70" s="463"/>
      <c r="G70" s="463"/>
      <c r="H70" s="463"/>
      <c r="I70" s="463"/>
      <c r="J70" s="463"/>
      <c r="K70" s="463"/>
      <c r="L70" s="463"/>
      <c r="M70" s="463"/>
      <c r="N70" s="463"/>
      <c r="O70" s="171"/>
      <c r="P70" s="171"/>
      <c r="Q70" s="171"/>
      <c r="R70" s="171"/>
      <c r="S70" s="171"/>
      <c r="T70" s="171"/>
    </row>
    <row r="71" spans="1:20" x14ac:dyDescent="0.3">
      <c r="A71" s="291"/>
      <c r="C71" s="295" t="s">
        <v>182</v>
      </c>
      <c r="D71" s="329">
        <v>0.06</v>
      </c>
      <c r="E71" s="462"/>
      <c r="F71" s="463"/>
      <c r="G71" s="463"/>
      <c r="H71" s="463"/>
      <c r="I71" s="463"/>
      <c r="J71" s="463"/>
      <c r="K71" s="463"/>
      <c r="L71" s="463"/>
      <c r="M71" s="463"/>
      <c r="N71" s="463"/>
    </row>
    <row r="72" spans="1:20" ht="15" hidden="1" customHeight="1" x14ac:dyDescent="0.35">
      <c r="A72" s="291"/>
      <c r="C72" s="370" t="s">
        <v>140</v>
      </c>
      <c r="D72" s="329"/>
      <c r="E72" s="331"/>
      <c r="F72" s="326"/>
      <c r="G72" s="331"/>
      <c r="H72" s="326"/>
      <c r="I72" s="326"/>
      <c r="J72" s="331"/>
      <c r="K72" s="326"/>
    </row>
    <row r="73" spans="1:20" s="392" customFormat="1" x14ac:dyDescent="0.3">
      <c r="A73" s="393">
        <v>10</v>
      </c>
      <c r="B73" s="393" t="s">
        <v>471</v>
      </c>
      <c r="C73" s="393"/>
      <c r="D73" s="407"/>
      <c r="E73" s="398"/>
      <c r="F73" s="393"/>
      <c r="G73" s="371"/>
      <c r="H73" s="393"/>
      <c r="I73" s="393"/>
      <c r="J73" s="371"/>
      <c r="K73" s="393"/>
      <c r="L73" s="403"/>
      <c r="M73" s="402"/>
      <c r="N73" s="402"/>
    </row>
    <row r="74" spans="1:20" ht="14.55" customHeight="1" x14ac:dyDescent="0.3">
      <c r="A74" s="291"/>
      <c r="C74" s="295" t="s">
        <v>472</v>
      </c>
      <c r="D74" s="329">
        <v>0.27</v>
      </c>
      <c r="E74" s="331">
        <v>0.34</v>
      </c>
      <c r="F74" s="466" t="s">
        <v>393</v>
      </c>
      <c r="G74" s="331">
        <v>0.35</v>
      </c>
      <c r="H74" s="326">
        <v>0.22</v>
      </c>
      <c r="I74" s="466" t="s">
        <v>393</v>
      </c>
      <c r="J74" s="331">
        <v>0.36</v>
      </c>
      <c r="K74" s="326">
        <v>0.18</v>
      </c>
      <c r="L74" s="380">
        <v>0.17</v>
      </c>
      <c r="M74" s="379">
        <v>0.23</v>
      </c>
      <c r="N74" s="467" t="s">
        <v>393</v>
      </c>
    </row>
    <row r="75" spans="1:20" x14ac:dyDescent="0.3">
      <c r="A75" s="291"/>
      <c r="C75" s="295" t="s">
        <v>473</v>
      </c>
      <c r="D75" s="329">
        <v>0.37</v>
      </c>
      <c r="E75" s="331">
        <v>0.34</v>
      </c>
      <c r="F75" s="466"/>
      <c r="G75" s="331">
        <v>0.32</v>
      </c>
      <c r="H75" s="326">
        <v>0.48</v>
      </c>
      <c r="I75" s="466"/>
      <c r="J75" s="331">
        <v>0.35</v>
      </c>
      <c r="K75" s="326">
        <v>0.41</v>
      </c>
      <c r="L75" s="380">
        <v>0.63</v>
      </c>
      <c r="M75" s="379">
        <v>0.41</v>
      </c>
      <c r="N75" s="467"/>
    </row>
    <row r="76" spans="1:20" x14ac:dyDescent="0.3">
      <c r="A76" s="291"/>
      <c r="C76" s="295" t="s">
        <v>474</v>
      </c>
      <c r="D76" s="329">
        <v>0.19</v>
      </c>
      <c r="E76" s="331">
        <v>0.16</v>
      </c>
      <c r="F76" s="466"/>
      <c r="G76" s="331">
        <v>0.22</v>
      </c>
      <c r="H76" s="326">
        <v>0.19</v>
      </c>
      <c r="I76" s="466"/>
      <c r="J76" s="331">
        <v>0.16</v>
      </c>
      <c r="K76" s="326">
        <v>0.22</v>
      </c>
      <c r="L76" s="380">
        <v>0.17</v>
      </c>
      <c r="M76" s="379">
        <v>0.18</v>
      </c>
      <c r="N76" s="467"/>
    </row>
    <row r="77" spans="1:20" x14ac:dyDescent="0.3">
      <c r="A77" s="291"/>
      <c r="C77" s="320" t="s">
        <v>475</v>
      </c>
      <c r="D77" s="329">
        <v>0.08</v>
      </c>
      <c r="E77" s="331">
        <v>0.03</v>
      </c>
      <c r="F77" s="466"/>
      <c r="G77" s="331">
        <v>0.05</v>
      </c>
      <c r="H77" s="326">
        <v>0.04</v>
      </c>
      <c r="I77" s="466"/>
      <c r="J77" s="331">
        <v>7.0000000000000007E-2</v>
      </c>
      <c r="K77" s="326">
        <v>0.1</v>
      </c>
      <c r="L77" s="380">
        <v>0.03</v>
      </c>
      <c r="M77" s="379">
        <v>0.1</v>
      </c>
      <c r="N77" s="467"/>
    </row>
    <row r="78" spans="1:20" x14ac:dyDescent="0.3">
      <c r="A78" s="291"/>
      <c r="C78" s="320" t="s">
        <v>476</v>
      </c>
      <c r="D78" s="329">
        <v>0.05</v>
      </c>
      <c r="E78" s="331">
        <v>0.05</v>
      </c>
      <c r="F78" s="466"/>
      <c r="G78" s="331">
        <v>0.05</v>
      </c>
      <c r="H78" s="326">
        <v>0.04</v>
      </c>
      <c r="I78" s="466"/>
      <c r="J78" s="331">
        <v>0.05</v>
      </c>
      <c r="K78" s="326">
        <v>0.04</v>
      </c>
      <c r="L78" s="380">
        <v>0</v>
      </c>
      <c r="M78" s="379">
        <v>0.05</v>
      </c>
      <c r="N78" s="467"/>
    </row>
    <row r="79" spans="1:20" x14ac:dyDescent="0.3">
      <c r="A79" s="291"/>
      <c r="C79" s="320" t="s">
        <v>439</v>
      </c>
      <c r="D79" s="329">
        <v>0.02</v>
      </c>
      <c r="E79" s="331">
        <v>0.05</v>
      </c>
      <c r="F79" s="466"/>
      <c r="G79" s="331">
        <v>0</v>
      </c>
      <c r="H79" s="326">
        <v>0.04</v>
      </c>
      <c r="I79" s="466"/>
      <c r="J79" s="331">
        <v>0</v>
      </c>
      <c r="K79" s="326">
        <v>0.04</v>
      </c>
      <c r="L79" s="380">
        <v>0</v>
      </c>
      <c r="M79" s="379">
        <v>0</v>
      </c>
      <c r="N79" s="467"/>
    </row>
    <row r="80" spans="1:20" ht="15" customHeight="1" x14ac:dyDescent="0.3">
      <c r="A80" s="291"/>
      <c r="C80" s="370" t="s">
        <v>182</v>
      </c>
      <c r="D80" s="329">
        <v>0.02</v>
      </c>
      <c r="E80" s="331">
        <v>0.03</v>
      </c>
      <c r="F80" s="466"/>
      <c r="G80" s="331">
        <v>0</v>
      </c>
      <c r="H80" s="326">
        <v>0</v>
      </c>
      <c r="I80" s="466"/>
      <c r="J80" s="331">
        <v>0</v>
      </c>
      <c r="K80" s="326">
        <v>0.02</v>
      </c>
      <c r="L80" s="380">
        <v>0</v>
      </c>
      <c r="M80" s="379">
        <v>0.03</v>
      </c>
      <c r="N80" s="467"/>
    </row>
    <row r="81" spans="1:16" ht="15" hidden="1" customHeight="1" x14ac:dyDescent="0.35">
      <c r="A81" s="321"/>
      <c r="B81" s="367" t="s">
        <v>140</v>
      </c>
      <c r="C81" s="370"/>
      <c r="D81" s="330"/>
      <c r="E81" s="330"/>
      <c r="F81" s="412"/>
      <c r="G81" s="362"/>
      <c r="H81" s="362"/>
      <c r="I81" s="362"/>
      <c r="J81" s="362"/>
      <c r="K81" s="362"/>
    </row>
    <row r="82" spans="1:16" s="392" customFormat="1" x14ac:dyDescent="0.3">
      <c r="A82" s="393">
        <v>11</v>
      </c>
      <c r="B82" s="393" t="s">
        <v>477</v>
      </c>
      <c r="C82" s="393"/>
      <c r="D82" s="407"/>
      <c r="E82" s="398"/>
      <c r="F82" s="393"/>
      <c r="G82" s="398"/>
      <c r="H82" s="393"/>
      <c r="I82" s="393"/>
      <c r="J82" s="371"/>
      <c r="K82" s="393"/>
      <c r="L82" s="403"/>
      <c r="M82" s="402"/>
      <c r="N82" s="402"/>
    </row>
    <row r="83" spans="1:16" x14ac:dyDescent="0.3">
      <c r="A83" s="291"/>
      <c r="C83" s="370" t="s">
        <v>206</v>
      </c>
      <c r="D83" s="380">
        <v>0.67</v>
      </c>
      <c r="E83" s="380">
        <v>0.56999999999999995</v>
      </c>
      <c r="F83" s="379">
        <v>0.8</v>
      </c>
      <c r="G83" s="380">
        <v>0.62</v>
      </c>
      <c r="H83" s="379">
        <v>0.73</v>
      </c>
      <c r="I83" s="379">
        <v>0.55000000000000004</v>
      </c>
      <c r="J83" s="380">
        <v>0.76</v>
      </c>
      <c r="K83" s="379">
        <v>0.57999999999999996</v>
      </c>
      <c r="L83" s="380">
        <v>0.61</v>
      </c>
      <c r="M83" s="379">
        <v>0.73</v>
      </c>
      <c r="N83" s="379">
        <v>0.57999999999999996</v>
      </c>
      <c r="O83" s="370" t="s">
        <v>344</v>
      </c>
      <c r="P83" s="394"/>
    </row>
    <row r="84" spans="1:16" x14ac:dyDescent="0.3">
      <c r="A84" s="291"/>
      <c r="C84" s="370" t="s">
        <v>207</v>
      </c>
      <c r="D84" s="380">
        <v>0.33</v>
      </c>
      <c r="E84" s="380">
        <v>0.43</v>
      </c>
      <c r="F84" s="379">
        <v>0.2</v>
      </c>
      <c r="G84" s="380">
        <v>0.38</v>
      </c>
      <c r="H84" s="379">
        <v>0.27</v>
      </c>
      <c r="I84" s="379">
        <v>0.45</v>
      </c>
      <c r="J84" s="380">
        <v>0.24</v>
      </c>
      <c r="K84" s="379">
        <v>0.42</v>
      </c>
      <c r="L84" s="380">
        <v>0.39</v>
      </c>
      <c r="M84" s="379">
        <v>0.27</v>
      </c>
      <c r="N84" s="379">
        <v>0.43</v>
      </c>
      <c r="O84" s="394"/>
      <c r="P84" s="394"/>
    </row>
    <row r="85" spans="1:16" ht="15" hidden="1" customHeight="1" x14ac:dyDescent="0.35">
      <c r="A85" s="291"/>
      <c r="B85" s="367" t="s">
        <v>140</v>
      </c>
      <c r="D85" s="330"/>
      <c r="E85" s="330"/>
      <c r="F85" s="362"/>
      <c r="G85" s="362"/>
      <c r="H85" s="362"/>
      <c r="I85" s="362"/>
      <c r="J85" s="362"/>
      <c r="K85" s="362"/>
    </row>
    <row r="86" spans="1:16" s="392" customFormat="1" x14ac:dyDescent="0.3">
      <c r="A86" s="393">
        <v>12</v>
      </c>
      <c r="B86" s="393" t="s">
        <v>478</v>
      </c>
      <c r="C86" s="393"/>
      <c r="D86" s="407"/>
      <c r="E86" s="398"/>
      <c r="F86" s="393"/>
      <c r="G86" s="398"/>
      <c r="H86" s="393"/>
      <c r="I86" s="393"/>
      <c r="J86" s="371"/>
      <c r="K86" s="393"/>
      <c r="L86" s="403"/>
      <c r="M86" s="402"/>
      <c r="N86" s="402"/>
    </row>
    <row r="87" spans="1:16" ht="15" customHeight="1" x14ac:dyDescent="0.3">
      <c r="C87" s="370" t="s">
        <v>206</v>
      </c>
      <c r="D87" s="380">
        <v>0.36</v>
      </c>
      <c r="E87" s="380">
        <v>0.31</v>
      </c>
      <c r="F87" s="379">
        <v>0.75</v>
      </c>
      <c r="G87" s="380">
        <v>0.28999999999999998</v>
      </c>
      <c r="H87" s="379">
        <v>0.39</v>
      </c>
      <c r="I87" s="465" t="s">
        <v>393</v>
      </c>
      <c r="J87" s="380">
        <v>0.4</v>
      </c>
      <c r="K87" s="379">
        <v>0.32</v>
      </c>
      <c r="L87" s="380">
        <v>0.38</v>
      </c>
      <c r="M87" s="379">
        <v>0.39</v>
      </c>
      <c r="N87" s="379">
        <v>0.42</v>
      </c>
    </row>
    <row r="88" spans="1:16" x14ac:dyDescent="0.3">
      <c r="C88" s="370" t="s">
        <v>207</v>
      </c>
      <c r="D88" s="380">
        <v>0.64</v>
      </c>
      <c r="E88" s="380">
        <v>0.69</v>
      </c>
      <c r="F88" s="379">
        <v>0.25</v>
      </c>
      <c r="G88" s="380">
        <v>0.71</v>
      </c>
      <c r="H88" s="379">
        <v>0.61</v>
      </c>
      <c r="I88" s="465"/>
      <c r="J88" s="380">
        <v>0.6</v>
      </c>
      <c r="K88" s="379">
        <v>0.68</v>
      </c>
      <c r="L88" s="380">
        <v>0.62</v>
      </c>
      <c r="M88" s="379">
        <v>0.51</v>
      </c>
      <c r="N88" s="379">
        <v>0.49</v>
      </c>
    </row>
    <row r="89" spans="1:16" ht="15" hidden="1" customHeight="1" x14ac:dyDescent="0.35">
      <c r="B89" s="367" t="s">
        <v>140</v>
      </c>
    </row>
    <row r="90" spans="1:16" s="392" customFormat="1" x14ac:dyDescent="0.3">
      <c r="A90" s="393">
        <v>13</v>
      </c>
      <c r="B90" s="393" t="s">
        <v>479</v>
      </c>
      <c r="C90" s="393"/>
      <c r="D90" s="407"/>
      <c r="E90" s="398"/>
      <c r="F90" s="393"/>
      <c r="G90" s="398"/>
      <c r="H90" s="393"/>
      <c r="I90" s="393"/>
      <c r="J90" s="398"/>
      <c r="K90" s="393"/>
      <c r="L90" s="401"/>
      <c r="M90" s="402"/>
      <c r="N90" s="402"/>
    </row>
    <row r="91" spans="1:16" x14ac:dyDescent="0.3">
      <c r="C91" s="394" t="s">
        <v>480</v>
      </c>
      <c r="D91" s="380">
        <v>0.16</v>
      </c>
      <c r="E91" s="380">
        <v>0.13</v>
      </c>
      <c r="F91" s="464" t="s">
        <v>393</v>
      </c>
      <c r="G91" s="380">
        <v>0.09</v>
      </c>
      <c r="H91" s="379">
        <v>0.19</v>
      </c>
      <c r="I91" s="464" t="s">
        <v>393</v>
      </c>
      <c r="J91" s="380">
        <v>0.18</v>
      </c>
      <c r="K91" s="379">
        <v>0.14000000000000001</v>
      </c>
      <c r="L91" s="380">
        <v>0.33</v>
      </c>
      <c r="M91" s="379">
        <v>0.1</v>
      </c>
      <c r="N91" s="468" t="s">
        <v>393</v>
      </c>
    </row>
    <row r="92" spans="1:16" x14ac:dyDescent="0.3">
      <c r="C92" s="394" t="s">
        <v>481</v>
      </c>
      <c r="D92" s="380">
        <v>0.66</v>
      </c>
      <c r="E92" s="380">
        <v>0.65</v>
      </c>
      <c r="F92" s="465"/>
      <c r="G92" s="380">
        <v>0.64</v>
      </c>
      <c r="H92" s="379">
        <v>0.68</v>
      </c>
      <c r="I92" s="465"/>
      <c r="J92" s="380">
        <v>0.56000000000000005</v>
      </c>
      <c r="K92" s="379">
        <v>0.79</v>
      </c>
      <c r="L92" s="380">
        <v>0.56999999999999995</v>
      </c>
      <c r="M92" s="379">
        <v>0.79</v>
      </c>
      <c r="N92" s="469"/>
    </row>
    <row r="93" spans="1:16" x14ac:dyDescent="0.3">
      <c r="C93" s="394" t="s">
        <v>207</v>
      </c>
      <c r="D93" s="380">
        <v>0.18</v>
      </c>
      <c r="E93" s="380">
        <v>0.22</v>
      </c>
      <c r="F93" s="465"/>
      <c r="G93" s="380">
        <v>0.27</v>
      </c>
      <c r="H93" s="379">
        <v>0.14000000000000001</v>
      </c>
      <c r="I93" s="465"/>
      <c r="J93" s="380">
        <v>0.26</v>
      </c>
      <c r="K93" s="379">
        <v>7.0000000000000007E-2</v>
      </c>
      <c r="L93" s="380">
        <v>0.1</v>
      </c>
      <c r="M93" s="379">
        <v>0.1</v>
      </c>
      <c r="N93" s="469"/>
    </row>
    <row r="94" spans="1:16" ht="14.55" hidden="1" x14ac:dyDescent="0.35">
      <c r="B94" s="367" t="s">
        <v>140</v>
      </c>
      <c r="D94" s="380"/>
      <c r="E94" s="380"/>
      <c r="F94" s="379"/>
      <c r="G94" s="380"/>
      <c r="H94" s="379"/>
      <c r="I94" s="379"/>
      <c r="J94" s="380"/>
      <c r="K94" s="379"/>
    </row>
    <row r="95" spans="1:16" s="392" customFormat="1" x14ac:dyDescent="0.3">
      <c r="A95" s="393">
        <v>14</v>
      </c>
      <c r="B95" s="393" t="s">
        <v>482</v>
      </c>
      <c r="C95" s="393"/>
      <c r="D95" s="413"/>
      <c r="E95" s="413"/>
      <c r="G95" s="396"/>
      <c r="J95" s="372"/>
      <c r="L95" s="403"/>
      <c r="M95" s="402"/>
      <c r="N95" s="402"/>
    </row>
    <row r="96" spans="1:16" x14ac:dyDescent="0.3">
      <c r="A96" s="362"/>
      <c r="C96" s="370" t="s">
        <v>483</v>
      </c>
      <c r="D96" s="380">
        <v>0.11</v>
      </c>
      <c r="E96" s="380">
        <v>0.12</v>
      </c>
      <c r="F96" s="379">
        <v>0.17</v>
      </c>
      <c r="G96" s="380">
        <v>0.1</v>
      </c>
      <c r="H96" s="379">
        <v>0.08</v>
      </c>
      <c r="I96" s="379">
        <v>0.24</v>
      </c>
      <c r="J96" s="380">
        <v>0.15</v>
      </c>
      <c r="K96" s="379">
        <v>7.0000000000000007E-2</v>
      </c>
      <c r="L96" s="380">
        <v>0.12</v>
      </c>
      <c r="M96" s="379">
        <v>0.03</v>
      </c>
      <c r="N96" s="379">
        <v>0.1</v>
      </c>
    </row>
    <row r="97" spans="1:14" x14ac:dyDescent="0.3">
      <c r="A97" s="362"/>
      <c r="C97" s="370" t="s">
        <v>484</v>
      </c>
      <c r="D97" s="380">
        <v>0.6</v>
      </c>
      <c r="E97" s="380">
        <v>0.61</v>
      </c>
      <c r="F97" s="379">
        <v>0.67</v>
      </c>
      <c r="G97" s="380">
        <v>0.77</v>
      </c>
      <c r="H97" s="379">
        <v>0.57999999999999996</v>
      </c>
      <c r="I97" s="379">
        <v>0.1</v>
      </c>
      <c r="J97" s="380">
        <v>0.47</v>
      </c>
      <c r="K97" s="379">
        <v>0.74</v>
      </c>
      <c r="L97" s="380">
        <v>0.62</v>
      </c>
      <c r="M97" s="379">
        <v>0.6</v>
      </c>
      <c r="N97" s="379">
        <v>0.56000000000000005</v>
      </c>
    </row>
    <row r="98" spans="1:14" x14ac:dyDescent="0.3">
      <c r="A98" s="362"/>
      <c r="C98" s="394" t="s">
        <v>485</v>
      </c>
      <c r="D98" s="380">
        <v>0.34</v>
      </c>
      <c r="E98" s="380">
        <v>0.43</v>
      </c>
      <c r="F98" s="379">
        <v>0.42</v>
      </c>
      <c r="G98" s="380">
        <v>0.33</v>
      </c>
      <c r="H98" s="379">
        <v>0.33</v>
      </c>
      <c r="I98" s="379">
        <v>0.38</v>
      </c>
      <c r="J98" s="380">
        <v>0.32</v>
      </c>
      <c r="K98" s="379">
        <v>0.35</v>
      </c>
      <c r="L98" s="380">
        <v>0.17</v>
      </c>
      <c r="M98" s="379">
        <v>0.27</v>
      </c>
      <c r="N98" s="379">
        <v>0.26</v>
      </c>
    </row>
    <row r="99" spans="1:14" x14ac:dyDescent="0.3">
      <c r="A99" s="362"/>
      <c r="C99" s="370" t="s">
        <v>486</v>
      </c>
      <c r="D99" s="380">
        <v>0.32</v>
      </c>
      <c r="E99" s="380">
        <v>0.39</v>
      </c>
      <c r="F99" s="379">
        <v>0.38</v>
      </c>
      <c r="G99" s="380">
        <v>0.13</v>
      </c>
      <c r="H99" s="379">
        <v>0.44</v>
      </c>
      <c r="I99" s="379">
        <v>0.38</v>
      </c>
      <c r="J99" s="380">
        <v>0.34</v>
      </c>
      <c r="K99" s="379">
        <v>0.31</v>
      </c>
      <c r="L99" s="380">
        <v>0.35</v>
      </c>
      <c r="M99" s="379">
        <v>0.37</v>
      </c>
      <c r="N99" s="379">
        <v>0.26</v>
      </c>
    </row>
    <row r="100" spans="1:14" x14ac:dyDescent="0.3">
      <c r="A100" s="362"/>
      <c r="C100" s="370" t="s">
        <v>439</v>
      </c>
      <c r="D100" s="380">
        <v>0.04</v>
      </c>
      <c r="E100" s="380">
        <v>0.04</v>
      </c>
      <c r="F100" s="379">
        <v>0</v>
      </c>
      <c r="G100" s="380">
        <v>0.06</v>
      </c>
      <c r="H100" s="379">
        <v>0.02</v>
      </c>
      <c r="I100" s="379">
        <v>0.05</v>
      </c>
      <c r="J100" s="380">
        <v>0.05</v>
      </c>
      <c r="K100" s="379">
        <v>0.01</v>
      </c>
      <c r="L100" s="380">
        <v>0.02</v>
      </c>
      <c r="M100" s="379">
        <v>0.03</v>
      </c>
      <c r="N100" s="379">
        <v>0.03</v>
      </c>
    </row>
    <row r="101" spans="1:14" ht="14.55" hidden="1" x14ac:dyDescent="0.35">
      <c r="A101" s="362"/>
      <c r="B101" s="367" t="s">
        <v>140</v>
      </c>
      <c r="D101" s="362"/>
      <c r="E101" s="362"/>
      <c r="F101" s="362"/>
      <c r="G101" s="362"/>
      <c r="H101" s="362"/>
      <c r="I101" s="362"/>
      <c r="J101" s="362"/>
      <c r="K101" s="362"/>
    </row>
    <row r="102" spans="1:14" s="392" customFormat="1" x14ac:dyDescent="0.3">
      <c r="A102" s="393">
        <v>15</v>
      </c>
      <c r="B102" s="393" t="s">
        <v>487</v>
      </c>
      <c r="C102" s="393"/>
      <c r="D102" s="388"/>
      <c r="E102" s="388"/>
      <c r="G102" s="372"/>
      <c r="J102" s="372"/>
      <c r="L102" s="403"/>
      <c r="M102" s="402"/>
      <c r="N102" s="402"/>
    </row>
    <row r="103" spans="1:14" x14ac:dyDescent="0.3">
      <c r="A103" s="362"/>
      <c r="C103" s="394" t="s">
        <v>488</v>
      </c>
      <c r="D103" s="380">
        <v>0.5</v>
      </c>
      <c r="E103" s="380">
        <v>0.32</v>
      </c>
      <c r="F103" s="464" t="s">
        <v>393</v>
      </c>
      <c r="G103" s="380">
        <v>0.55000000000000004</v>
      </c>
      <c r="H103" s="379">
        <v>0.53</v>
      </c>
      <c r="I103" s="464" t="s">
        <v>393</v>
      </c>
      <c r="J103" s="380">
        <v>0.54</v>
      </c>
      <c r="K103" s="379">
        <v>0.45</v>
      </c>
      <c r="L103" s="380">
        <v>0.51</v>
      </c>
      <c r="M103" s="379">
        <v>0.62</v>
      </c>
      <c r="N103" s="379">
        <v>0.32</v>
      </c>
    </row>
    <row r="104" spans="1:14" x14ac:dyDescent="0.3">
      <c r="A104" s="362"/>
      <c r="C104" s="394" t="s">
        <v>489</v>
      </c>
      <c r="D104" s="380">
        <v>0.25</v>
      </c>
      <c r="E104" s="380">
        <v>0.26</v>
      </c>
      <c r="F104" s="465"/>
      <c r="G104" s="380">
        <v>0.15</v>
      </c>
      <c r="H104" s="379">
        <v>0.25</v>
      </c>
      <c r="I104" s="465"/>
      <c r="J104" s="380">
        <v>0.25</v>
      </c>
      <c r="K104" s="379">
        <v>0.26</v>
      </c>
      <c r="L104" s="380">
        <v>0.28999999999999998</v>
      </c>
      <c r="M104" s="379">
        <v>0.2</v>
      </c>
      <c r="N104" s="379">
        <v>0.35</v>
      </c>
    </row>
    <row r="105" spans="1:14" x14ac:dyDescent="0.3">
      <c r="A105" s="362"/>
      <c r="C105" s="394" t="s">
        <v>490</v>
      </c>
      <c r="D105" s="380">
        <v>0.25</v>
      </c>
      <c r="E105" s="380">
        <v>0.42</v>
      </c>
      <c r="F105" s="465"/>
      <c r="G105" s="380">
        <v>0.31</v>
      </c>
      <c r="H105" s="379">
        <v>0.22</v>
      </c>
      <c r="I105" s="465"/>
      <c r="J105" s="380">
        <v>0.21</v>
      </c>
      <c r="K105" s="379">
        <v>0.28999999999999998</v>
      </c>
      <c r="L105" s="380">
        <v>0.2</v>
      </c>
      <c r="M105" s="379">
        <v>0.18</v>
      </c>
      <c r="N105" s="379">
        <v>0.32</v>
      </c>
    </row>
    <row r="106" spans="1:14" x14ac:dyDescent="0.3">
      <c r="A106" s="362"/>
      <c r="B106" s="367" t="s">
        <v>140</v>
      </c>
      <c r="D106" s="380"/>
      <c r="E106" s="380"/>
      <c r="F106" s="379"/>
      <c r="G106" s="380"/>
      <c r="H106" s="379"/>
      <c r="I106" s="379"/>
      <c r="J106" s="380"/>
      <c r="K106" s="379"/>
    </row>
  </sheetData>
  <sheetProtection password="CD4E" sheet="1" objects="1" scenarios="1"/>
  <mergeCells count="14">
    <mergeCell ref="O18:U24"/>
    <mergeCell ref="E26:N31"/>
    <mergeCell ref="F38:F45"/>
    <mergeCell ref="I38:I45"/>
    <mergeCell ref="E66:N71"/>
    <mergeCell ref="F103:F105"/>
    <mergeCell ref="I103:I105"/>
    <mergeCell ref="I74:I80"/>
    <mergeCell ref="N74:N80"/>
    <mergeCell ref="F91:F93"/>
    <mergeCell ref="I91:I93"/>
    <mergeCell ref="N91:N93"/>
    <mergeCell ref="I87:I88"/>
    <mergeCell ref="F74:F80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39"/>
  <sheetViews>
    <sheetView showGridLines="0" showRowColHeaders="0" workbookViewId="0"/>
  </sheetViews>
  <sheetFormatPr defaultColWidth="8.77734375" defaultRowHeight="14.4" x14ac:dyDescent="0.3"/>
  <cols>
    <col min="1" max="1" width="1.77734375" customWidth="1"/>
    <col min="2" max="2" width="23" style="4" customWidth="1"/>
    <col min="3" max="11" width="8.77734375" style="4"/>
    <col min="12" max="12" width="3.77734375" style="4" customWidth="1"/>
    <col min="13" max="13" width="19.44140625" style="4" customWidth="1"/>
    <col min="14" max="14" width="13.21875" style="4" customWidth="1"/>
    <col min="15" max="16384" width="8.77734375" style="4"/>
  </cols>
  <sheetData>
    <row r="1" spans="1:21" s="48" customFormat="1" ht="25.8" x14ac:dyDescent="0.5">
      <c r="B1" s="122" t="s">
        <v>319</v>
      </c>
      <c r="C1" s="123"/>
      <c r="D1" s="123"/>
      <c r="E1" s="123"/>
      <c r="F1" s="123"/>
    </row>
    <row r="2" spans="1:21" ht="6" customHeight="1" x14ac:dyDescent="0.25">
      <c r="A2" s="48"/>
      <c r="B2" s="124"/>
      <c r="C2" s="124"/>
      <c r="D2" s="124"/>
      <c r="E2" s="124"/>
      <c r="F2" s="124"/>
    </row>
    <row r="3" spans="1:21" x14ac:dyDescent="0.3">
      <c r="A3" s="4"/>
      <c r="B3" s="14" t="s">
        <v>312</v>
      </c>
      <c r="C3" s="124" t="s">
        <v>410</v>
      </c>
      <c r="D3" s="124"/>
      <c r="E3" s="124"/>
      <c r="F3" s="124"/>
      <c r="G3" s="112" t="s">
        <v>168</v>
      </c>
    </row>
    <row r="4" spans="1:21" ht="15" customHeight="1" x14ac:dyDescent="0.3">
      <c r="A4" s="4"/>
      <c r="B4" s="472" t="s">
        <v>313</v>
      </c>
      <c r="C4" s="471" t="s">
        <v>310</v>
      </c>
      <c r="D4" s="471"/>
      <c r="E4" s="471"/>
      <c r="F4" s="471"/>
      <c r="G4" s="470" t="str">
        <f>INDEX(Back_End!F2:F21,MATCH(C4,Back_End!E2:E21,0))</f>
        <v>Entreprise considérant cette baisse de ses revenus liée à la pandémie de COVID-19</v>
      </c>
      <c r="H4" s="470"/>
      <c r="I4" s="470"/>
      <c r="J4" s="470"/>
      <c r="K4" s="113"/>
      <c r="L4" s="113"/>
    </row>
    <row r="5" spans="1:21" ht="15" customHeight="1" x14ac:dyDescent="0.3">
      <c r="A5" s="4"/>
      <c r="B5" s="472"/>
      <c r="C5" s="471"/>
      <c r="D5" s="471"/>
      <c r="E5" s="471"/>
      <c r="F5" s="471"/>
      <c r="G5" s="470"/>
      <c r="H5" s="470"/>
      <c r="I5" s="470"/>
      <c r="J5" s="470"/>
      <c r="K5" s="113"/>
      <c r="L5" s="113"/>
    </row>
    <row r="6" spans="1:21" x14ac:dyDescent="0.3">
      <c r="A6" s="4"/>
      <c r="B6" s="14" t="s">
        <v>314</v>
      </c>
      <c r="C6" s="135" t="s">
        <v>155</v>
      </c>
      <c r="D6" s="131"/>
      <c r="E6" s="131"/>
      <c r="F6" s="131"/>
      <c r="G6" s="470"/>
      <c r="H6" s="470"/>
      <c r="I6" s="470"/>
      <c r="J6" s="470"/>
      <c r="K6" s="113"/>
      <c r="L6" s="113"/>
    </row>
    <row r="7" spans="1:21" x14ac:dyDescent="0.3">
      <c r="A7" s="4"/>
      <c r="B7" s="14" t="s">
        <v>315</v>
      </c>
      <c r="C7" s="135" t="s">
        <v>233</v>
      </c>
      <c r="D7" s="128"/>
      <c r="E7" s="128"/>
      <c r="F7" s="128"/>
      <c r="G7" s="470"/>
      <c r="H7" s="470"/>
      <c r="I7" s="470"/>
      <c r="J7" s="470"/>
      <c r="K7" s="113"/>
      <c r="L7" s="113"/>
    </row>
    <row r="8" spans="1:21" ht="14.55" x14ac:dyDescent="0.35">
      <c r="A8" s="4"/>
      <c r="B8" s="14"/>
      <c r="C8" s="109"/>
      <c r="D8" s="109"/>
      <c r="E8" s="109"/>
      <c r="F8" s="109"/>
      <c r="G8" s="113"/>
      <c r="H8" s="113"/>
      <c r="I8" s="113"/>
      <c r="J8" s="113"/>
      <c r="K8" s="113"/>
      <c r="N8" s="473" t="s">
        <v>167</v>
      </c>
      <c r="O8" s="473"/>
      <c r="P8" s="473"/>
      <c r="Q8" s="473"/>
      <c r="R8" s="473"/>
      <c r="S8" s="473"/>
      <c r="T8" s="473"/>
      <c r="U8" s="473"/>
    </row>
    <row r="9" spans="1:21" ht="13.5" customHeight="1" x14ac:dyDescent="0.35">
      <c r="A9" s="4"/>
      <c r="M9" s="136" t="s">
        <v>9</v>
      </c>
      <c r="N9" s="116">
        <v>1</v>
      </c>
      <c r="O9" s="116">
        <v>2</v>
      </c>
      <c r="P9" s="148">
        <v>3</v>
      </c>
      <c r="Q9" s="153">
        <v>4</v>
      </c>
      <c r="R9" s="233">
        <v>5</v>
      </c>
      <c r="S9" s="268">
        <v>6</v>
      </c>
      <c r="T9" s="358">
        <v>7</v>
      </c>
      <c r="U9" s="383">
        <v>8</v>
      </c>
    </row>
    <row r="10" spans="1:21" ht="6.75" customHeight="1" x14ac:dyDescent="0.35">
      <c r="A10" s="4"/>
      <c r="M10" s="137"/>
      <c r="N10" s="140"/>
      <c r="O10" s="140"/>
      <c r="P10" s="140"/>
      <c r="Q10" s="140"/>
      <c r="R10" s="239"/>
      <c r="S10" s="276"/>
      <c r="T10" s="361"/>
      <c r="U10" s="387"/>
    </row>
    <row r="11" spans="1:21" ht="15" x14ac:dyDescent="0.25">
      <c r="A11" s="4"/>
      <c r="M11" s="138" t="str">
        <f>C6</f>
        <v>Kivus (Nord/Sud)</v>
      </c>
      <c r="N11" s="120">
        <f ca="1">INDEX(Indicators!$E$5:$E$60,MATCH(C4,Indicators!$C$5:$C$60,0))</f>
        <v>0.95121951219512191</v>
      </c>
      <c r="O11" s="132">
        <f ca="1">INDEX(Indicators!$F$5:$F$60,MATCH(C4,Indicators!$C$5:$C$60,0))</f>
        <v>0.84210526315789469</v>
      </c>
      <c r="P11" s="132">
        <f ca="1">INDEX(Indicators!$G$5:$G$60,MATCH(C4,Indicators!$C$5:$C$60,0))</f>
        <v>1</v>
      </c>
      <c r="Q11" s="132">
        <f ca="1">INDEX(Indicators!$H$5:$H$60,MATCH(C4,Indicators!$C$5:$C$60,0))</f>
        <v>0.84615384615384615</v>
      </c>
      <c r="R11" s="237">
        <f ca="1">INDEX(Indicators!$I$5:$I$60,MATCH(C4,Indicators!$C$5:$C$60,0))</f>
        <v>0.92999999999999994</v>
      </c>
      <c r="S11" s="274">
        <f ca="1">INDEX(Indicators!$J$5:$J$60,MATCH(C4,Indicators!$C$5:$C$60,0))</f>
        <v>0.54</v>
      </c>
      <c r="T11" s="359">
        <f ca="1">IFERROR(INDEX(Indicators!$K$5:$K$60,MATCH(C4,Indicators!$C$5:$C$60,0)),"")</f>
        <v>0.875</v>
      </c>
      <c r="U11" s="385">
        <f ca="1">IFERROR(INDEX(Indicators!$L$5:$L$60,MATCH(C4,Indicators!$C$5:$C$60,0)),"")</f>
        <v>0.87</v>
      </c>
    </row>
    <row r="12" spans="1:21" ht="15" x14ac:dyDescent="0.25">
      <c r="A12" s="4"/>
      <c r="M12" s="139" t="str">
        <f>C7</f>
        <v>Petite</v>
      </c>
      <c r="N12" s="121">
        <f ca="1">INDEX(Indicators!$N$5:$N$60,MATCH(C4,Indicators!$C$5:$C$60,0))</f>
        <v>1</v>
      </c>
      <c r="O12" s="133">
        <f ca="1">INDEX(Indicators!$O$5:$O$60,MATCH(C4,Indicators!$C$5:$C$60,0))</f>
        <v>0.73333333333333339</v>
      </c>
      <c r="P12" s="133">
        <f ca="1">INDEX(Indicators!$P$5:$P$60,MATCH(C4,Indicators!$C$5:$C$60,0))</f>
        <v>0.90909090909090906</v>
      </c>
      <c r="Q12" s="133">
        <f ca="1">INDEX(Indicators!$Q$5:$Q$60,MATCH(C4,Indicators!$C$5:$C$60,0))</f>
        <v>0.74285714285714288</v>
      </c>
      <c r="R12" s="238">
        <f ca="1">INDEX(Indicators!$R$5:$R$60,MATCH(C4,Indicators!$C$5:$C$60,0))</f>
        <v>0.85</v>
      </c>
      <c r="S12" s="275">
        <f ca="1">INDEX(Indicators!$S$5:$S$60,MATCH(C4,Indicators!$C$5:$C$60,0))</f>
        <v>1</v>
      </c>
      <c r="T12" s="360">
        <f ca="1">IFERROR(INDEX(Indicators!$T$5:$T$60,MATCH(C4,Indicators!$C$5:$C$60,0)),"")</f>
        <v>0.90909090909090917</v>
      </c>
      <c r="U12" s="386">
        <f ca="1">IFERROR(INDEX(Indicators!$U$5:$U$60,MATCH(C4,Indicators!$C$5:$C$60,0)),"")</f>
        <v>0.94</v>
      </c>
    </row>
    <row r="13" spans="1:21" ht="15" x14ac:dyDescent="0.25">
      <c r="A13" s="4"/>
    </row>
    <row r="14" spans="1:21" ht="15" x14ac:dyDescent="0.25">
      <c r="A14" s="4"/>
      <c r="M14" s="95"/>
      <c r="N14" s="94"/>
    </row>
    <row r="15" spans="1:21" ht="3.75" customHeight="1" x14ac:dyDescent="0.25">
      <c r="A15" s="4"/>
      <c r="M15" s="95"/>
      <c r="N15" s="94"/>
    </row>
    <row r="16" spans="1:21" ht="15" x14ac:dyDescent="0.25">
      <c r="A16" s="4"/>
      <c r="M16" s="14" t="s">
        <v>140</v>
      </c>
    </row>
    <row r="17" spans="1:10" ht="15" x14ac:dyDescent="0.25">
      <c r="A17" s="4"/>
    </row>
    <row r="18" spans="1:10" ht="15" x14ac:dyDescent="0.25">
      <c r="A18" s="4"/>
    </row>
    <row r="19" spans="1:10" ht="15" x14ac:dyDescent="0.25">
      <c r="A19" s="4"/>
    </row>
    <row r="20" spans="1:10" ht="15" x14ac:dyDescent="0.25">
      <c r="A20" s="4"/>
    </row>
    <row r="21" spans="1:10" ht="15" x14ac:dyDescent="0.25">
      <c r="A21" s="4"/>
    </row>
    <row r="22" spans="1:10" ht="15" x14ac:dyDescent="0.25">
      <c r="A22" s="4"/>
    </row>
    <row r="23" spans="1:10" ht="15" x14ac:dyDescent="0.25">
      <c r="A23" s="4"/>
    </row>
    <row r="24" spans="1:10" ht="15" x14ac:dyDescent="0.25">
      <c r="A24" s="4"/>
    </row>
    <row r="25" spans="1:10" ht="15" x14ac:dyDescent="0.25">
      <c r="A25" s="4"/>
    </row>
    <row r="26" spans="1:10" ht="8.25" customHeight="1" x14ac:dyDescent="0.3">
      <c r="A26" s="4"/>
      <c r="B26" s="14"/>
    </row>
    <row r="27" spans="1:10" x14ac:dyDescent="0.3">
      <c r="A27" s="4"/>
      <c r="B27" s="14"/>
    </row>
    <row r="28" spans="1:10" x14ac:dyDescent="0.3">
      <c r="C28" s="110"/>
    </row>
    <row r="29" spans="1:10" x14ac:dyDescent="0.3">
      <c r="C29" s="110"/>
    </row>
    <row r="30" spans="1:10" x14ac:dyDescent="0.3">
      <c r="C30" s="110"/>
    </row>
    <row r="31" spans="1:10" x14ac:dyDescent="0.3">
      <c r="B31" s="111"/>
      <c r="C31" s="470"/>
      <c r="D31" s="470"/>
      <c r="E31" s="470"/>
      <c r="F31" s="470"/>
      <c r="G31" s="470"/>
      <c r="H31" s="470"/>
      <c r="I31" s="470"/>
      <c r="J31" s="470"/>
    </row>
    <row r="32" spans="1:10" ht="15" customHeight="1" x14ac:dyDescent="0.3">
      <c r="C32" s="470"/>
      <c r="D32" s="470"/>
      <c r="E32" s="470"/>
      <c r="F32" s="470"/>
      <c r="G32" s="470"/>
      <c r="H32" s="470"/>
      <c r="I32" s="470"/>
      <c r="J32" s="470"/>
    </row>
    <row r="33" spans="2:11" x14ac:dyDescent="0.3">
      <c r="C33" s="470"/>
      <c r="D33" s="470"/>
      <c r="E33" s="470"/>
      <c r="F33" s="470"/>
      <c r="G33" s="470"/>
      <c r="H33" s="470"/>
      <c r="I33" s="470"/>
      <c r="J33" s="470"/>
    </row>
    <row r="34" spans="2:11" x14ac:dyDescent="0.3">
      <c r="C34" s="470"/>
      <c r="D34" s="470"/>
      <c r="E34" s="470"/>
      <c r="F34" s="470"/>
      <c r="G34" s="470"/>
      <c r="H34" s="470"/>
      <c r="I34" s="470"/>
      <c r="J34" s="470"/>
    </row>
    <row r="35" spans="2:11" x14ac:dyDescent="0.3">
      <c r="C35" s="470"/>
      <c r="D35" s="470"/>
      <c r="E35" s="470"/>
      <c r="F35" s="470"/>
      <c r="G35" s="470"/>
      <c r="H35" s="470"/>
      <c r="I35" s="470"/>
      <c r="J35" s="470"/>
    </row>
    <row r="37" spans="2:11" x14ac:dyDescent="0.3">
      <c r="B37" s="14"/>
    </row>
    <row r="38" spans="2:11" x14ac:dyDescent="0.3">
      <c r="H38" s="4" t="s">
        <v>140</v>
      </c>
    </row>
    <row r="39" spans="2:11" x14ac:dyDescent="0.3">
      <c r="K39" s="4" t="s">
        <v>140</v>
      </c>
    </row>
  </sheetData>
  <sheetProtection password="CD4E" sheet="1" objects="1" scenarios="1"/>
  <mergeCells count="5">
    <mergeCell ref="C31:J35"/>
    <mergeCell ref="C4:F5"/>
    <mergeCell ref="G4:J7"/>
    <mergeCell ref="B4:B5"/>
    <mergeCell ref="N8:U8"/>
  </mergeCell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Back_End!$D$2:$D$10</xm:f>
          </x14:formula1>
          <xm:sqref>C6:C8</xm:sqref>
        </x14:dataValidation>
        <x14:dataValidation type="list" allowBlank="1" showInputMessage="1" showErrorMessage="1">
          <x14:formula1>
            <xm:f>Back_End!$E$2:$E$13</xm:f>
          </x14:formula1>
          <xm:sqref>C4:F5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Introduction</vt:lpstr>
      <vt:lpstr>À propos de l'échantillon</vt:lpstr>
      <vt:lpstr>Données_Dernière Intération</vt:lpstr>
      <vt:lpstr>Current Data</vt:lpstr>
      <vt:lpstr>NEW_Iteration_11_Data</vt:lpstr>
      <vt:lpstr>Back_End</vt:lpstr>
      <vt:lpstr>Iteration_10_Data</vt:lpstr>
      <vt:lpstr>Iteration_9_Data</vt:lpstr>
      <vt:lpstr>Données_Série chronologique</vt:lpstr>
      <vt:lpstr>Indicators</vt:lpstr>
      <vt:lpstr>Iteration_8_Data</vt:lpstr>
      <vt:lpstr>Iteration_7_Data</vt:lpstr>
      <vt:lpstr>Iteration_6_Data</vt:lpstr>
      <vt:lpstr>Iteration_5_Data</vt:lpstr>
      <vt:lpstr>Iteration_4_Data</vt:lpstr>
      <vt:lpstr>Iteration_3_Data</vt:lpstr>
      <vt:lpstr>Iteration_2_Data</vt:lpstr>
      <vt:lpstr>Iteration_1_Data</vt:lpstr>
      <vt:lpstr>Sheet1</vt:lpstr>
      <vt:lpstr>x_axis</vt:lpstr>
    </vt:vector>
  </TitlesOfParts>
  <Company>The Economist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Araceli Irurzun Perez</cp:lastModifiedBy>
  <dcterms:created xsi:type="dcterms:W3CDTF">2020-07-03T06:59:23Z</dcterms:created>
  <dcterms:modified xsi:type="dcterms:W3CDTF">2022-01-17T16:42:23Z</dcterms:modified>
</cp:coreProperties>
</file>